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195" windowHeight="6885" activeTab="1"/>
  </bookViews>
  <sheets>
    <sheet name="Gráf 1" sheetId="6" r:id="rId1"/>
    <sheet name="Gráf 2 y 3" sheetId="8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H49" i="8" l="1"/>
  <c r="F49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S47" i="8"/>
  <c r="R47" i="8"/>
  <c r="Q47" i="8"/>
  <c r="P47" i="8"/>
  <c r="L47" i="8"/>
  <c r="K47" i="8"/>
  <c r="J47" i="8"/>
  <c r="I47" i="8"/>
  <c r="E47" i="8"/>
  <c r="D47" i="8"/>
  <c r="C47" i="8"/>
  <c r="B47" i="8"/>
  <c r="U46" i="8"/>
  <c r="T46" i="8"/>
  <c r="S46" i="8"/>
  <c r="R46" i="8"/>
  <c r="Q46" i="8"/>
  <c r="P46" i="8"/>
  <c r="H46" i="8"/>
  <c r="G46" i="8"/>
  <c r="F46" i="8"/>
  <c r="E46" i="8"/>
  <c r="D46" i="8"/>
  <c r="C46" i="8"/>
  <c r="B46" i="8"/>
  <c r="V45" i="8"/>
  <c r="U45" i="8"/>
  <c r="T45" i="8"/>
  <c r="O45" i="8"/>
  <c r="N45" i="8"/>
  <c r="M45" i="8"/>
  <c r="H45" i="8"/>
  <c r="G45" i="8"/>
  <c r="F45" i="8"/>
  <c r="U44" i="8"/>
  <c r="T44" i="8"/>
  <c r="S44" i="8"/>
  <c r="R44" i="8"/>
  <c r="Q44" i="8"/>
  <c r="N44" i="8"/>
  <c r="M44" i="8"/>
  <c r="L44" i="8"/>
  <c r="K44" i="8"/>
  <c r="J44" i="8"/>
  <c r="G44" i="8"/>
  <c r="F44" i="8"/>
  <c r="E44" i="8"/>
  <c r="D44" i="8"/>
  <c r="C44" i="8"/>
  <c r="V43" i="8"/>
  <c r="U43" i="8"/>
  <c r="S43" i="8"/>
  <c r="H43" i="8"/>
  <c r="G43" i="8"/>
  <c r="E43" i="8"/>
  <c r="V42" i="8"/>
  <c r="O42" i="8"/>
  <c r="H42" i="8"/>
  <c r="Q41" i="8"/>
  <c r="C41" i="8"/>
  <c r="V40" i="8"/>
  <c r="U40" i="8"/>
  <c r="S40" i="8"/>
  <c r="R40" i="8"/>
  <c r="Q40" i="8"/>
  <c r="P40" i="8"/>
  <c r="J40" i="8"/>
  <c r="I40" i="8"/>
  <c r="H40" i="8"/>
  <c r="G40" i="8"/>
  <c r="E40" i="8"/>
  <c r="D40" i="8"/>
  <c r="C40" i="8"/>
  <c r="B40" i="8"/>
  <c r="V37" i="8"/>
  <c r="U37" i="8"/>
  <c r="T37" i="8"/>
  <c r="S37" i="8"/>
  <c r="R37" i="8"/>
  <c r="O37" i="8"/>
  <c r="N37" i="8"/>
  <c r="M37" i="8"/>
  <c r="L37" i="8"/>
  <c r="K37" i="8"/>
  <c r="H37" i="8"/>
  <c r="G37" i="8"/>
  <c r="F37" i="8"/>
  <c r="E37" i="8"/>
  <c r="D37" i="8"/>
  <c r="S36" i="8"/>
  <c r="R36" i="8"/>
  <c r="Q36" i="8"/>
  <c r="P36" i="8"/>
  <c r="L36" i="8"/>
  <c r="K36" i="8"/>
  <c r="J36" i="8"/>
  <c r="I36" i="8"/>
  <c r="E36" i="8"/>
  <c r="D36" i="8"/>
  <c r="C36" i="8"/>
  <c r="B36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V34" i="8"/>
  <c r="U34" i="8"/>
  <c r="T34" i="8"/>
  <c r="S34" i="8"/>
  <c r="R34" i="8"/>
  <c r="O34" i="8"/>
  <c r="N34" i="8"/>
  <c r="M34" i="8"/>
  <c r="L34" i="8"/>
  <c r="K34" i="8"/>
  <c r="H34" i="8"/>
  <c r="G34" i="8"/>
  <c r="F34" i="8"/>
  <c r="D34" i="8"/>
  <c r="C34" i="8"/>
  <c r="V32" i="8"/>
  <c r="U32" i="8"/>
  <c r="T32" i="8"/>
  <c r="O32" i="8"/>
  <c r="N32" i="8"/>
  <c r="M32" i="8"/>
  <c r="H32" i="8"/>
  <c r="G32" i="8"/>
  <c r="F32" i="8"/>
  <c r="K31" i="8"/>
  <c r="D31" i="8"/>
  <c r="V30" i="8"/>
  <c r="U30" i="8"/>
  <c r="S30" i="8"/>
  <c r="H30" i="8"/>
  <c r="G30" i="8"/>
  <c r="E30" i="8"/>
  <c r="S29" i="8"/>
  <c r="R29" i="8"/>
  <c r="Q29" i="8"/>
  <c r="P29" i="8"/>
  <c r="L29" i="8"/>
  <c r="K29" i="8"/>
  <c r="J29" i="8"/>
  <c r="I29" i="8"/>
  <c r="F29" i="8"/>
  <c r="E29" i="8"/>
  <c r="C29" i="8"/>
  <c r="T28" i="8"/>
  <c r="S28" i="8"/>
  <c r="R28" i="8"/>
  <c r="Q28" i="8"/>
  <c r="F28" i="8"/>
  <c r="E28" i="8"/>
  <c r="D28" i="8"/>
  <c r="C28" i="8"/>
  <c r="P27" i="8"/>
  <c r="I27" i="8"/>
  <c r="B27" i="8"/>
  <c r="V20" i="8"/>
  <c r="V33" i="8" s="1"/>
  <c r="U20" i="8"/>
  <c r="U33" i="8" s="1"/>
  <c r="T20" i="8"/>
  <c r="T33" i="8" s="1"/>
  <c r="S20" i="8"/>
  <c r="S33" i="8" s="1"/>
  <c r="Q20" i="8"/>
  <c r="Q33" i="8" s="1"/>
  <c r="O20" i="8"/>
  <c r="O33" i="8" s="1"/>
  <c r="N20" i="8"/>
  <c r="N33" i="8" s="1"/>
  <c r="M20" i="8"/>
  <c r="M33" i="8" s="1"/>
  <c r="L20" i="8"/>
  <c r="L33" i="8" s="1"/>
  <c r="J20" i="8"/>
  <c r="J33" i="8" s="1"/>
  <c r="H20" i="8"/>
  <c r="H33" i="8" s="1"/>
  <c r="G20" i="8"/>
  <c r="G33" i="8" s="1"/>
  <c r="F20" i="8"/>
  <c r="F33" i="8" s="1"/>
  <c r="E20" i="8"/>
  <c r="E33" i="8" s="1"/>
  <c r="C20" i="8"/>
  <c r="C33" i="8" s="1"/>
  <c r="E17" i="6" l="1"/>
  <c r="E16" i="6"/>
  <c r="E15" i="6"/>
  <c r="F14" i="6"/>
  <c r="E14" i="6"/>
  <c r="G9" i="6"/>
  <c r="G14" i="6" s="1"/>
  <c r="F9" i="6"/>
  <c r="P7" i="6"/>
  <c r="O7" i="6"/>
  <c r="N7" i="6"/>
  <c r="M7" i="6"/>
  <c r="L7" i="6"/>
  <c r="K7" i="6"/>
  <c r="J7" i="6"/>
  <c r="I7" i="6"/>
  <c r="H7" i="6"/>
  <c r="G7" i="6"/>
  <c r="F7" i="6"/>
  <c r="F12" i="6" s="1"/>
  <c r="E7" i="6"/>
  <c r="D7" i="6"/>
  <c r="C7" i="6"/>
  <c r="B7" i="6"/>
  <c r="P6" i="6"/>
  <c r="O6" i="6"/>
  <c r="N6" i="6"/>
  <c r="M6" i="6"/>
  <c r="L6" i="6"/>
  <c r="K6" i="6"/>
  <c r="J6" i="6"/>
  <c r="I6" i="6"/>
  <c r="H6" i="6"/>
  <c r="G6" i="6"/>
  <c r="F6" i="6"/>
  <c r="F11" i="6" s="1"/>
  <c r="E6" i="6"/>
  <c r="D6" i="6"/>
  <c r="C6" i="6"/>
  <c r="B6" i="6"/>
  <c r="P5" i="6"/>
  <c r="O5" i="6"/>
  <c r="N5" i="6"/>
  <c r="M5" i="6"/>
  <c r="L5" i="6"/>
  <c r="K5" i="6"/>
  <c r="J5" i="6"/>
  <c r="I5" i="6"/>
  <c r="H5" i="6"/>
  <c r="G5" i="6"/>
  <c r="F5" i="6"/>
  <c r="F10" i="6" s="1"/>
  <c r="E5" i="6"/>
  <c r="D5" i="6"/>
  <c r="C5" i="6"/>
  <c r="B5" i="6"/>
  <c r="F16" i="6" l="1"/>
  <c r="G11" i="6"/>
  <c r="F15" i="6"/>
  <c r="G10" i="6"/>
  <c r="F17" i="6"/>
  <c r="G12" i="6"/>
  <c r="H9" i="6"/>
  <c r="H14" i="6" l="1"/>
  <c r="I9" i="6"/>
  <c r="H12" i="6"/>
  <c r="G17" i="6"/>
  <c r="H10" i="6"/>
  <c r="G15" i="6"/>
  <c r="G16" i="6"/>
  <c r="H11" i="6"/>
  <c r="H15" i="6" l="1"/>
  <c r="I10" i="6"/>
  <c r="H17" i="6"/>
  <c r="I12" i="6"/>
  <c r="H16" i="6"/>
  <c r="I11" i="6"/>
  <c r="I14" i="6"/>
  <c r="J9" i="6"/>
  <c r="J14" i="6" l="1"/>
  <c r="K9" i="6"/>
  <c r="I16" i="6"/>
  <c r="J11" i="6"/>
  <c r="J12" i="6"/>
  <c r="I17" i="6"/>
  <c r="J10" i="6"/>
  <c r="I15" i="6"/>
  <c r="J15" i="6" l="1"/>
  <c r="K10" i="6"/>
  <c r="J17" i="6"/>
  <c r="K12" i="6"/>
  <c r="J16" i="6"/>
  <c r="K11" i="6"/>
  <c r="K14" i="6"/>
  <c r="L9" i="6"/>
  <c r="L14" i="6" l="1"/>
  <c r="M9" i="6"/>
  <c r="K16" i="6"/>
  <c r="L11" i="6"/>
  <c r="L12" i="6"/>
  <c r="K17" i="6"/>
  <c r="L10" i="6"/>
  <c r="K15" i="6"/>
  <c r="L15" i="6" l="1"/>
  <c r="M10" i="6"/>
  <c r="L17" i="6"/>
  <c r="M12" i="6"/>
  <c r="L16" i="6"/>
  <c r="M11" i="6"/>
  <c r="M14" i="6"/>
  <c r="N9" i="6"/>
  <c r="N14" i="6" l="1"/>
  <c r="O9" i="6"/>
  <c r="O14" i="6" s="1"/>
  <c r="M16" i="6"/>
  <c r="N11" i="6"/>
  <c r="N12" i="6"/>
  <c r="M17" i="6"/>
  <c r="N10" i="6"/>
  <c r="M15" i="6"/>
  <c r="N15" i="6" l="1"/>
  <c r="O10" i="6"/>
  <c r="O15" i="6" s="1"/>
  <c r="N17" i="6"/>
  <c r="O12" i="6"/>
  <c r="O17" i="6" s="1"/>
  <c r="N16" i="6"/>
  <c r="O11" i="6"/>
  <c r="O16" i="6" s="1"/>
</calcChain>
</file>

<file path=xl/comments1.xml><?xml version="1.0" encoding="utf-8"?>
<comments xmlns="http://schemas.openxmlformats.org/spreadsheetml/2006/main">
  <authors>
    <author>Andrés</author>
  </authors>
  <commentList>
    <comment ref="N23" authorId="0">
      <text>
        <r>
          <rPr>
            <b/>
            <sz val="9"/>
            <color indexed="81"/>
            <rFont val="Tahoma"/>
            <charset val="1"/>
          </rPr>
          <t>Andrés:</t>
        </r>
        <r>
          <rPr>
            <sz val="9"/>
            <color indexed="81"/>
            <rFont val="Tahoma"/>
            <charset val="1"/>
          </rPr>
          <t xml:space="preserve">
"Prod I"</t>
        </r>
      </text>
    </comment>
    <comment ref="O23" authorId="0">
      <text>
        <r>
          <rPr>
            <b/>
            <sz val="9"/>
            <color indexed="81"/>
            <rFont val="Tahoma"/>
            <charset val="1"/>
          </rPr>
          <t>Andrés:</t>
        </r>
        <r>
          <rPr>
            <sz val="9"/>
            <color indexed="81"/>
            <rFont val="Tahoma"/>
            <charset val="1"/>
          </rPr>
          <t xml:space="preserve">
"Prod I"</t>
        </r>
      </text>
    </comment>
  </commentList>
</comments>
</file>

<file path=xl/sharedStrings.xml><?xml version="1.0" encoding="utf-8"?>
<sst xmlns="http://schemas.openxmlformats.org/spreadsheetml/2006/main" count="62" uniqueCount="40">
  <si>
    <t>Variación SIQPyA</t>
  </si>
  <si>
    <t>Variación Seguridad</t>
  </si>
  <si>
    <t>Variación Gastronómicos</t>
  </si>
  <si>
    <t>Variación UOCRA</t>
  </si>
  <si>
    <t>Índice 2005=100</t>
  </si>
  <si>
    <t>SPIQPyA</t>
  </si>
  <si>
    <t>Seguridad</t>
  </si>
  <si>
    <t>Gastronómicos</t>
  </si>
  <si>
    <t>UOCRA</t>
  </si>
  <si>
    <t>IPC</t>
  </si>
  <si>
    <t>PBB-Polisur</t>
  </si>
  <si>
    <t>Categoría inicial</t>
  </si>
  <si>
    <t>Categoría oficial</t>
  </si>
  <si>
    <t>Categoría superior</t>
  </si>
  <si>
    <t>Sertec en PBB</t>
  </si>
  <si>
    <t>Sertec en Profertil</t>
  </si>
  <si>
    <t>Sertec en Solvay</t>
  </si>
  <si>
    <t>RC</t>
  </si>
  <si>
    <t>HLB</t>
  </si>
  <si>
    <t>Celsur</t>
  </si>
  <si>
    <t>Sea White</t>
  </si>
  <si>
    <t>Austral servicios ambientales</t>
  </si>
  <si>
    <t>HCI</t>
  </si>
  <si>
    <t>Bahía petroleo</t>
  </si>
  <si>
    <t>Masa</t>
  </si>
  <si>
    <t>Serint</t>
  </si>
  <si>
    <t>Exologística en Solvay</t>
  </si>
  <si>
    <t>Exologística en Profertil</t>
  </si>
  <si>
    <t>Exologística en PBB</t>
  </si>
  <si>
    <t>Micser</t>
  </si>
  <si>
    <t>Desler</t>
  </si>
  <si>
    <t>Ollearis (valor horario, multiplicar por 200)</t>
  </si>
  <si>
    <t>UTE en Profertil</t>
  </si>
  <si>
    <t>UTE en PBB</t>
  </si>
  <si>
    <t>Solvay</t>
  </si>
  <si>
    <t>Cocientes empresas presentes en Solvay</t>
  </si>
  <si>
    <t>Ollearis</t>
  </si>
  <si>
    <t xml:space="preserve">RC </t>
  </si>
  <si>
    <t>Cocientes empresas presentes en PBB</t>
  </si>
  <si>
    <t>Austral Svs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</si>
</sst>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</font>
    <font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3" borderId="1" applyNumberFormat="0" applyFont="0" applyAlignment="0" applyProtection="0"/>
  </cellStyleXfs>
  <cellXfs count="20">
    <xf numFmtId="0" fontId="0" fillId="0" borderId="0" xfId="0"/>
    <xf numFmtId="1" fontId="0" fillId="0" borderId="0" xfId="0" applyNumberFormat="1"/>
    <xf numFmtId="9" fontId="0" fillId="0" borderId="0" xfId="1" applyFont="1"/>
    <xf numFmtId="9" fontId="0" fillId="2" borderId="0" xfId="1" applyFont="1" applyFill="1"/>
    <xf numFmtId="17" fontId="0" fillId="0" borderId="0" xfId="0" applyNumberFormat="1" applyAlignment="1">
      <alignment horizontal="center"/>
    </xf>
    <xf numFmtId="164" fontId="0" fillId="0" borderId="0" xfId="10" applyNumberFormat="1" applyFont="1" applyFill="1"/>
    <xf numFmtId="0" fontId="0" fillId="4" borderId="0" xfId="0" applyFill="1"/>
    <xf numFmtId="43" fontId="0" fillId="4" borderId="0" xfId="10" applyFont="1" applyFill="1"/>
    <xf numFmtId="164" fontId="0" fillId="4" borderId="0" xfId="10" applyNumberFormat="1" applyFont="1" applyFill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14">
    <cellStyle name="ANCLAS,REZONES Y SUS PARTES,DE FUNDICION,DE HIERRO O DE ACERO" xfId="5"/>
    <cellStyle name="Euro" xfId="11"/>
    <cellStyle name="Millares" xfId="10" builtinId="3"/>
    <cellStyle name="Millares 2" xfId="2"/>
    <cellStyle name="Millares 3" xfId="6"/>
    <cellStyle name="Moneda 2" xfId="12"/>
    <cellStyle name="Normal" xfId="0" builtinId="0"/>
    <cellStyle name="Normal 2" xfId="3"/>
    <cellStyle name="Normal 2 2" xfId="7"/>
    <cellStyle name="Normal 3" xfId="8"/>
    <cellStyle name="Normal 3 2" xfId="4"/>
    <cellStyle name="Normal 3 2 2" xfId="9"/>
    <cellStyle name="Notas 2" xfId="13"/>
    <cellStyle name="Porcentaje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 1'!$A$9</c:f>
              <c:strCache>
                <c:ptCount val="1"/>
                <c:pt idx="0">
                  <c:v>SPIQPyA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 1'!$E$3:$O$3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'Gráf 1'!$E$9:$O$9</c:f>
              <c:numCache>
                <c:formatCode>0</c:formatCode>
                <c:ptCount val="11"/>
                <c:pt idx="0">
                  <c:v>100</c:v>
                </c:pt>
                <c:pt idx="1">
                  <c:v>124.50331125827813</c:v>
                </c:pt>
                <c:pt idx="2">
                  <c:v>142.74533413606261</c:v>
                </c:pt>
                <c:pt idx="3">
                  <c:v>164.96086694762192</c:v>
                </c:pt>
                <c:pt idx="4">
                  <c:v>208.48886213124624</c:v>
                </c:pt>
                <c:pt idx="5">
                  <c:v>263.62910892339119</c:v>
                </c:pt>
                <c:pt idx="6">
                  <c:v>440.87726909991625</c:v>
                </c:pt>
                <c:pt idx="7">
                  <c:v>572.4471183243686</c:v>
                </c:pt>
                <c:pt idx="8">
                  <c:v>728.7321965103888</c:v>
                </c:pt>
                <c:pt idx="9">
                  <c:v>1013.3243874242847</c:v>
                </c:pt>
                <c:pt idx="10">
                  <c:v>1317.3298604928118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'Gráf 1'!$A$10</c:f>
              <c:strCache>
                <c:ptCount val="1"/>
                <c:pt idx="0">
                  <c:v>Seguridad</c:v>
                </c:pt>
              </c:strCache>
            </c:strRef>
          </c:tx>
          <c:spPr>
            <a:ln>
              <a:solidFill>
                <a:schemeClr val="tx1"/>
              </a:solidFill>
              <a:prstDash val="dashDot"/>
            </a:ln>
          </c:spPr>
          <c:marker>
            <c:symbol val="none"/>
          </c:marker>
          <c:cat>
            <c:numRef>
              <c:f>'Gráf 1'!$E$3:$O$3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'Gráf 1'!$E$10:$O$10</c:f>
              <c:numCache>
                <c:formatCode>0</c:formatCode>
                <c:ptCount val="11"/>
                <c:pt idx="0">
                  <c:v>100</c:v>
                </c:pt>
                <c:pt idx="1">
                  <c:v>110.00000000000001</c:v>
                </c:pt>
                <c:pt idx="2">
                  <c:v>125.20833333333334</c:v>
                </c:pt>
                <c:pt idx="3">
                  <c:v>156.25</c:v>
                </c:pt>
                <c:pt idx="4">
                  <c:v>187.5</c:v>
                </c:pt>
                <c:pt idx="5">
                  <c:v>231.25</c:v>
                </c:pt>
                <c:pt idx="6">
                  <c:v>306.25</c:v>
                </c:pt>
                <c:pt idx="7">
                  <c:v>375</c:v>
                </c:pt>
                <c:pt idx="8">
                  <c:v>462.5</c:v>
                </c:pt>
                <c:pt idx="9">
                  <c:v>625</c:v>
                </c:pt>
                <c:pt idx="10">
                  <c:v>809.89583333333337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 1'!$A$11</c:f>
              <c:strCache>
                <c:ptCount val="1"/>
                <c:pt idx="0">
                  <c:v>Gastronómicos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'Gráf 1'!$E$3:$O$3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'Gráf 1'!$E$11:$O$11</c:f>
              <c:numCache>
                <c:formatCode>0</c:formatCode>
                <c:ptCount val="11"/>
                <c:pt idx="0">
                  <c:v>100</c:v>
                </c:pt>
                <c:pt idx="1">
                  <c:v>133.7285902503294</c:v>
                </c:pt>
                <c:pt idx="2">
                  <c:v>133.7285902503294</c:v>
                </c:pt>
                <c:pt idx="3">
                  <c:v>229.77602108036893</c:v>
                </c:pt>
                <c:pt idx="4">
                  <c:v>229.77602108036893</c:v>
                </c:pt>
                <c:pt idx="5">
                  <c:v>287.22002635046118</c:v>
                </c:pt>
                <c:pt idx="6">
                  <c:v>387.74703557312262</c:v>
                </c:pt>
                <c:pt idx="7">
                  <c:v>519.58102766798424</c:v>
                </c:pt>
                <c:pt idx="8">
                  <c:v>649.53886693017137</c:v>
                </c:pt>
                <c:pt idx="9">
                  <c:v>811.98945981554687</c:v>
                </c:pt>
                <c:pt idx="10">
                  <c:v>1096.179183135705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'Gráf 1'!$A$12</c:f>
              <c:strCache>
                <c:ptCount val="1"/>
                <c:pt idx="0">
                  <c:v>UOCRA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'Gráf 1'!$E$3:$O$3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'Gráf 1'!$E$12:$O$12</c:f>
              <c:numCache>
                <c:formatCode>0</c:formatCode>
                <c:ptCount val="11"/>
                <c:pt idx="0">
                  <c:v>100</c:v>
                </c:pt>
                <c:pt idx="1">
                  <c:v>110.25</c:v>
                </c:pt>
                <c:pt idx="2">
                  <c:v>193.75</c:v>
                </c:pt>
                <c:pt idx="3">
                  <c:v>231.53409090909091</c:v>
                </c:pt>
                <c:pt idx="4">
                  <c:v>267.47159090909088</c:v>
                </c:pt>
                <c:pt idx="5">
                  <c:v>340.05681818181813</c:v>
                </c:pt>
                <c:pt idx="6">
                  <c:v>427.69886363636351</c:v>
                </c:pt>
                <c:pt idx="7">
                  <c:v>549.74999999999977</c:v>
                </c:pt>
                <c:pt idx="8">
                  <c:v>687.74999999999977</c:v>
                </c:pt>
                <c:pt idx="9">
                  <c:v>890.74999999999966</c:v>
                </c:pt>
                <c:pt idx="10">
                  <c:v>1134.7499999999995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47968"/>
        <c:axId val="61749504"/>
      </c:lineChart>
      <c:catAx>
        <c:axId val="617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749504"/>
        <c:crosses val="autoZero"/>
        <c:auto val="1"/>
        <c:lblAlgn val="ctr"/>
        <c:lblOffset val="100"/>
        <c:noMultiLvlLbl val="0"/>
      </c:catAx>
      <c:valAx>
        <c:axId val="61749504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617479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3609798775153115E-2"/>
          <c:y val="2.7777777777777776E-2"/>
          <c:w val="0.90666929133858265"/>
          <c:h val="0.104934383202099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02405949256337E-2"/>
          <c:y val="5.1400554097404488E-2"/>
          <c:w val="0.54399737532808401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 2 y 3'!$A$27</c:f>
              <c:strCache>
                <c:ptCount val="1"/>
                <c:pt idx="0">
                  <c:v>Sertec en Solvay</c:v>
                </c:pt>
              </c:strCache>
            </c:strRef>
          </c:tx>
          <c:spPr>
            <a:ln w="28575">
              <a:noFill/>
            </a:ln>
          </c:spPr>
          <c:xVal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xVal>
          <c:yVal>
            <c:numRef>
              <c:f>'Gráf 2 y 3'!$B$27:$H$27</c:f>
              <c:numCache>
                <c:formatCode>0.00</c:formatCode>
                <c:ptCount val="7"/>
                <c:pt idx="0">
                  <c:v>1.0691198408751865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DC-4D44-B12A-9A67819B26F4}"/>
            </c:ext>
          </c:extLst>
        </c:ser>
        <c:ser>
          <c:idx val="1"/>
          <c:order val="1"/>
          <c:tx>
            <c:strRef>
              <c:f>'Gráf 2 y 3'!$A$28</c:f>
              <c:strCache>
                <c:ptCount val="1"/>
                <c:pt idx="0">
                  <c:v>Exologística en Solvay</c:v>
                </c:pt>
              </c:strCache>
            </c:strRef>
          </c:tx>
          <c:spPr>
            <a:ln w="28575">
              <a:noFill/>
            </a:ln>
          </c:spPr>
          <c:xVal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xVal>
          <c:yVal>
            <c:numRef>
              <c:f>'Gráf 2 y 3'!$B$28:$H$28</c:f>
              <c:numCache>
                <c:formatCode>0.00</c:formatCode>
                <c:ptCount val="7"/>
                <c:pt idx="1">
                  <c:v>1.3348274647887324</c:v>
                </c:pt>
                <c:pt idx="2">
                  <c:v>1.3342903575297942</c:v>
                </c:pt>
                <c:pt idx="3">
                  <c:v>1.3341546211125712</c:v>
                </c:pt>
                <c:pt idx="4">
                  <c:v>1.3340742007180715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DC-4D44-B12A-9A67819B26F4}"/>
            </c:ext>
          </c:extLst>
        </c:ser>
        <c:ser>
          <c:idx val="2"/>
          <c:order val="2"/>
          <c:tx>
            <c:strRef>
              <c:f>'Gráf 2 y 3'!$A$29</c:f>
              <c:strCache>
                <c:ptCount val="1"/>
                <c:pt idx="0">
                  <c:v>Bahía petroleo</c:v>
                </c:pt>
              </c:strCache>
            </c:strRef>
          </c:tx>
          <c:spPr>
            <a:ln w="28575">
              <a:noFill/>
            </a:ln>
          </c:spPr>
          <c:xVal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xVal>
          <c:yVal>
            <c:numRef>
              <c:f>'Gráf 2 y 3'!$B$29:$H$29</c:f>
              <c:numCache>
                <c:formatCode>0.00</c:formatCode>
                <c:ptCount val="7"/>
                <c:pt idx="1">
                  <c:v>1.4194366197183097</c:v>
                </c:pt>
                <c:pt idx="3">
                  <c:v>1.418760402978537</c:v>
                </c:pt>
                <c:pt idx="4">
                  <c:v>1.4186766968712601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0DC-4D44-B12A-9A67819B26F4}"/>
            </c:ext>
          </c:extLst>
        </c:ser>
        <c:ser>
          <c:idx val="3"/>
          <c:order val="3"/>
          <c:tx>
            <c:strRef>
              <c:f>'Gráf 2 y 3'!$A$30</c:f>
              <c:strCache>
                <c:ptCount val="1"/>
                <c:pt idx="0">
                  <c:v>Celsur</c:v>
                </c:pt>
              </c:strCache>
            </c:strRef>
          </c:tx>
          <c:spPr>
            <a:ln w="28575">
              <a:noFill/>
            </a:ln>
          </c:spPr>
          <c:xVal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xVal>
          <c:yVal>
            <c:numRef>
              <c:f>'Gráf 2 y 3'!$B$30:$H$30</c:f>
              <c:numCache>
                <c:formatCode>0.00</c:formatCode>
                <c:ptCount val="7"/>
                <c:pt idx="3">
                  <c:v>1.407562417871222</c:v>
                </c:pt>
                <c:pt idx="5">
                  <c:v>0.81415307051326935</c:v>
                </c:pt>
                <c:pt idx="6">
                  <c:v>0.81416590358200913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0DC-4D44-B12A-9A67819B26F4}"/>
            </c:ext>
          </c:extLst>
        </c:ser>
        <c:ser>
          <c:idx val="5"/>
          <c:order val="4"/>
          <c:tx>
            <c:strRef>
              <c:f>'Gráf 2 y 3'!$A$32</c:f>
              <c:strCache>
                <c:ptCount val="1"/>
                <c:pt idx="0">
                  <c:v>HLB</c:v>
                </c:pt>
              </c:strCache>
            </c:strRef>
          </c:tx>
          <c:spPr>
            <a:ln w="28575">
              <a:noFill/>
            </a:ln>
          </c:spPr>
          <c:xVal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xVal>
          <c:yVal>
            <c:numRef>
              <c:f>'Gráf 2 y 3'!$B$32:$H$32</c:f>
              <c:numCache>
                <c:formatCode>0.00</c:formatCode>
                <c:ptCount val="7"/>
                <c:pt idx="4">
                  <c:v>1.1660540263292871</c:v>
                </c:pt>
                <c:pt idx="5">
                  <c:v>0.65322736503046008</c:v>
                </c:pt>
                <c:pt idx="6">
                  <c:v>0.71052194990573658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0DC-4D44-B12A-9A67819B26F4}"/>
            </c:ext>
          </c:extLst>
        </c:ser>
        <c:ser>
          <c:idx val="6"/>
          <c:order val="5"/>
          <c:tx>
            <c:strRef>
              <c:f>'Gráf 2 y 3'!$A$33</c:f>
              <c:strCache>
                <c:ptCount val="1"/>
                <c:pt idx="0">
                  <c:v>Ollearis</c:v>
                </c:pt>
              </c:strCache>
            </c:strRef>
          </c:tx>
          <c:spPr>
            <a:ln w="28575">
              <a:noFill/>
            </a:ln>
          </c:spPr>
          <c:xVal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xVal>
          <c:yVal>
            <c:numRef>
              <c:f>'Gráf 2 y 3'!$B$33:$H$33</c:f>
              <c:numCache>
                <c:formatCode>0.00</c:formatCode>
                <c:ptCount val="7"/>
                <c:pt idx="1">
                  <c:v>1.0285211267605634</c:v>
                </c:pt>
                <c:pt idx="3">
                  <c:v>1.2807709154621112</c:v>
                </c:pt>
                <c:pt idx="4">
                  <c:v>1.28124465720636</c:v>
                </c:pt>
                <c:pt idx="5">
                  <c:v>0.71759680694629224</c:v>
                </c:pt>
                <c:pt idx="6">
                  <c:v>0.71758685698895774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0DC-4D44-B12A-9A67819B26F4}"/>
            </c:ext>
          </c:extLst>
        </c:ser>
        <c:ser>
          <c:idx val="7"/>
          <c:order val="6"/>
          <c:tx>
            <c:strRef>
              <c:f>'Gráf 2 y 3'!$A$34</c:f>
              <c:strCache>
                <c:ptCount val="1"/>
                <c:pt idx="0">
                  <c:v>Sea White</c:v>
                </c:pt>
              </c:strCache>
            </c:strRef>
          </c:tx>
          <c:spPr>
            <a:ln w="28575">
              <a:noFill/>
            </a:ln>
          </c:spPr>
          <c:xVal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xVal>
          <c:yVal>
            <c:numRef>
              <c:f>'Gráf 2 y 3'!$B$34:$H$34</c:f>
              <c:numCache>
                <c:formatCode>0.00</c:formatCode>
                <c:ptCount val="7"/>
                <c:pt idx="1">
                  <c:v>1.6555809859154931</c:v>
                </c:pt>
                <c:pt idx="2">
                  <c:v>1.654783315276273</c:v>
                </c:pt>
                <c:pt idx="4">
                  <c:v>1.65451359206702</c:v>
                </c:pt>
                <c:pt idx="5">
                  <c:v>1.0386023387717946</c:v>
                </c:pt>
                <c:pt idx="6">
                  <c:v>1.038618906544573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0DC-4D44-B12A-9A67819B26F4}"/>
            </c:ext>
          </c:extLst>
        </c:ser>
        <c:ser>
          <c:idx val="8"/>
          <c:order val="7"/>
          <c:tx>
            <c:strRef>
              <c:f>'Gráf 2 y 3'!$A$36</c:f>
              <c:strCache>
                <c:ptCount val="1"/>
                <c:pt idx="0">
                  <c:v>Masa</c:v>
                </c:pt>
              </c:strCache>
            </c:strRef>
          </c:tx>
          <c:spPr>
            <a:ln w="28575">
              <a:noFill/>
            </a:ln>
          </c:spPr>
          <c:xVal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xVal>
          <c:yVal>
            <c:numRef>
              <c:f>'Gráf 2 y 3'!$B$36:$H$36</c:f>
              <c:numCache>
                <c:formatCode>0.00</c:formatCode>
                <c:ptCount val="7"/>
                <c:pt idx="0">
                  <c:v>0.94140726006961717</c:v>
                </c:pt>
                <c:pt idx="1">
                  <c:v>1.3317640845070422</c:v>
                </c:pt>
                <c:pt idx="2">
                  <c:v>1.3312323943661972</c:v>
                </c:pt>
                <c:pt idx="3">
                  <c:v>1.3310972404730617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60DC-4D44-B12A-9A67819B26F4}"/>
            </c:ext>
          </c:extLst>
        </c:ser>
        <c:ser>
          <c:idx val="9"/>
          <c:order val="8"/>
          <c:tx>
            <c:strRef>
              <c:f>'Gráf 2 y 3'!$A$35</c:f>
              <c:strCache>
                <c:ptCount val="1"/>
                <c:pt idx="0">
                  <c:v>Serint</c:v>
                </c:pt>
              </c:strCache>
            </c:strRef>
          </c:tx>
          <c:spPr>
            <a:ln w="28575">
              <a:noFill/>
            </a:ln>
          </c:spPr>
          <c:xVal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xVal>
          <c:yVal>
            <c:numRef>
              <c:f>'Gráf 2 y 3'!$B$35:$H$35</c:f>
              <c:numCache>
                <c:formatCode>0.00</c:formatCode>
                <c:ptCount val="7"/>
                <c:pt idx="0">
                  <c:v>1.0750870213823969</c:v>
                </c:pt>
                <c:pt idx="1">
                  <c:v>1.13375</c:v>
                </c:pt>
                <c:pt idx="2">
                  <c:v>1.1332963163596967</c:v>
                </c:pt>
                <c:pt idx="3">
                  <c:v>1.1331800262812091</c:v>
                </c:pt>
                <c:pt idx="4">
                  <c:v>1.1793007351684048</c:v>
                </c:pt>
                <c:pt idx="5">
                  <c:v>0.82404313423429731</c:v>
                </c:pt>
                <c:pt idx="6">
                  <c:v>0.82405655803932132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60DC-4D44-B12A-9A67819B26F4}"/>
            </c:ext>
          </c:extLst>
        </c:ser>
        <c:ser>
          <c:idx val="10"/>
          <c:order val="9"/>
          <c:tx>
            <c:strRef>
              <c:f>'Gráf 2 y 3'!$A$37</c:f>
              <c:strCache>
                <c:ptCount val="1"/>
                <c:pt idx="0">
                  <c:v>RC </c:v>
                </c:pt>
              </c:strCache>
            </c:strRef>
          </c:tx>
          <c:spPr>
            <a:ln w="28575">
              <a:noFill/>
            </a:ln>
          </c:spPr>
          <c:xVal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xVal>
          <c:yVal>
            <c:numRef>
              <c:f>'Gráf 2 y 3'!$B$37:$H$37</c:f>
              <c:numCache>
                <c:formatCode>0.00</c:formatCode>
                <c:ptCount val="7"/>
                <c:pt idx="2">
                  <c:v>0.65889761646803902</c:v>
                </c:pt>
                <c:pt idx="3">
                  <c:v>0.65882829610162064</c:v>
                </c:pt>
                <c:pt idx="4">
                  <c:v>0.65879124636690034</c:v>
                </c:pt>
                <c:pt idx="5">
                  <c:v>0.3690567887402843</c:v>
                </c:pt>
                <c:pt idx="6">
                  <c:v>0.41381955292216538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60DC-4D44-B12A-9A67819B26F4}"/>
            </c:ext>
          </c:extLst>
        </c:ser>
        <c:ser>
          <c:idx val="4"/>
          <c:order val="10"/>
          <c:tx>
            <c:strRef>
              <c:f>'Gráf 2 y 3'!$A$31</c:f>
              <c:strCache>
                <c:ptCount val="1"/>
                <c:pt idx="0">
                  <c:v>Desler</c:v>
                </c:pt>
              </c:strCache>
            </c:strRef>
          </c:tx>
          <c:spPr>
            <a:ln w="28575">
              <a:noFill/>
            </a:ln>
          </c:spPr>
          <c:xVal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xVal>
          <c:yVal>
            <c:numRef>
              <c:f>'Gráf 2 y 3'!$B$31:$H$31</c:f>
              <c:numCache>
                <c:formatCode>0.00</c:formatCode>
                <c:ptCount val="7"/>
                <c:pt idx="2">
                  <c:v>0.40921451787648971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60DC-4D44-B12A-9A67819B2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46496"/>
        <c:axId val="61952384"/>
      </c:scatterChart>
      <c:valAx>
        <c:axId val="61946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61952384"/>
        <c:crosses val="autoZero"/>
        <c:crossBetween val="midCat"/>
      </c:valAx>
      <c:valAx>
        <c:axId val="6195238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619464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301356080489936"/>
          <c:y val="2.5474628171478567E-2"/>
          <c:w val="0.33031977252843392"/>
          <c:h val="0.8934951881014873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Garamond" pitchFamily="18" charset="0"/>
        </a:defRPr>
      </a:pPr>
      <a:endParaRPr lang="es-A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100"/>
            </a:pPr>
            <a:r>
              <a:rPr lang="en-US" sz="1100"/>
              <a:t>Categoría inicial</a:t>
            </a:r>
          </a:p>
        </c:rich>
      </c:tx>
      <c:layout>
        <c:manualLayout>
          <c:xMode val="edge"/>
          <c:yMode val="edge"/>
          <c:x val="0.53808908673970712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467304629170431"/>
          <c:y val="7.7864293659621803E-2"/>
          <c:w val="0.52164831451187765"/>
          <c:h val="0.74271360128927155"/>
        </c:manualLayout>
      </c:layout>
      <c:lineChart>
        <c:grouping val="standard"/>
        <c:varyColors val="0"/>
        <c:ser>
          <c:idx val="0"/>
          <c:order val="0"/>
          <c:tx>
            <c:strRef>
              <c:f>'Gráf 2 y 3'!$A$27</c:f>
              <c:strCache>
                <c:ptCount val="1"/>
                <c:pt idx="0">
                  <c:v>Sertec en Solvay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3'!$B$27:$H$27</c:f>
              <c:numCache>
                <c:formatCode>0.00</c:formatCode>
                <c:ptCount val="7"/>
                <c:pt idx="0">
                  <c:v>1.0691198408751865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4D-4FD7-97EF-7912420947C1}"/>
            </c:ext>
          </c:extLst>
        </c:ser>
        <c:ser>
          <c:idx val="1"/>
          <c:order val="1"/>
          <c:tx>
            <c:strRef>
              <c:f>'Gráf 2 y 3'!$A$28</c:f>
              <c:strCache>
                <c:ptCount val="1"/>
                <c:pt idx="0">
                  <c:v>Exologística en Solvay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3'!$B$28:$H$28</c:f>
              <c:numCache>
                <c:formatCode>0.00</c:formatCode>
                <c:ptCount val="7"/>
                <c:pt idx="1">
                  <c:v>1.3348274647887324</c:v>
                </c:pt>
                <c:pt idx="2">
                  <c:v>1.3342903575297942</c:v>
                </c:pt>
                <c:pt idx="3">
                  <c:v>1.3341546211125712</c:v>
                </c:pt>
                <c:pt idx="4">
                  <c:v>1.3340742007180715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4D-4FD7-97EF-7912420947C1}"/>
            </c:ext>
          </c:extLst>
        </c:ser>
        <c:ser>
          <c:idx val="2"/>
          <c:order val="2"/>
          <c:tx>
            <c:strRef>
              <c:f>'Gráf 2 y 3'!$A$29</c:f>
              <c:strCache>
                <c:ptCount val="1"/>
                <c:pt idx="0">
                  <c:v>Bahía petroleo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3'!$B$29:$H$29</c:f>
              <c:numCache>
                <c:formatCode>0.00</c:formatCode>
                <c:ptCount val="7"/>
                <c:pt idx="1">
                  <c:v>1.4194366197183097</c:v>
                </c:pt>
                <c:pt idx="3">
                  <c:v>1.418760402978537</c:v>
                </c:pt>
                <c:pt idx="4">
                  <c:v>1.4186766968712601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E4D-4FD7-97EF-7912420947C1}"/>
            </c:ext>
          </c:extLst>
        </c:ser>
        <c:ser>
          <c:idx val="3"/>
          <c:order val="3"/>
          <c:tx>
            <c:strRef>
              <c:f>'Gráf 2 y 3'!$A$30</c:f>
              <c:strCache>
                <c:ptCount val="1"/>
                <c:pt idx="0">
                  <c:v>Celsur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3'!$B$30:$H$30</c:f>
              <c:numCache>
                <c:formatCode>0.00</c:formatCode>
                <c:ptCount val="7"/>
                <c:pt idx="3">
                  <c:v>1.407562417871222</c:v>
                </c:pt>
                <c:pt idx="5">
                  <c:v>0.81415307051326935</c:v>
                </c:pt>
                <c:pt idx="6">
                  <c:v>0.81416590358200913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E4D-4FD7-97EF-7912420947C1}"/>
            </c:ext>
          </c:extLst>
        </c:ser>
        <c:ser>
          <c:idx val="4"/>
          <c:order val="4"/>
          <c:tx>
            <c:strRef>
              <c:f>'Gráf 2 y 3'!$A$31</c:f>
              <c:strCache>
                <c:ptCount val="1"/>
                <c:pt idx="0">
                  <c:v>Desler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3'!$B$31:$H$31</c:f>
              <c:numCache>
                <c:formatCode>0.00</c:formatCode>
                <c:ptCount val="7"/>
                <c:pt idx="2">
                  <c:v>0.40921451787648971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E4D-4FD7-97EF-7912420947C1}"/>
            </c:ext>
          </c:extLst>
        </c:ser>
        <c:ser>
          <c:idx val="5"/>
          <c:order val="5"/>
          <c:tx>
            <c:strRef>
              <c:f>'Gráf 2 y 3'!$A$32</c:f>
              <c:strCache>
                <c:ptCount val="1"/>
                <c:pt idx="0">
                  <c:v>HLB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3'!$B$32:$H$32</c:f>
              <c:numCache>
                <c:formatCode>0.00</c:formatCode>
                <c:ptCount val="7"/>
                <c:pt idx="4">
                  <c:v>1.1660540263292871</c:v>
                </c:pt>
                <c:pt idx="5">
                  <c:v>0.65322736503046008</c:v>
                </c:pt>
                <c:pt idx="6">
                  <c:v>0.71052194990573658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E4D-4FD7-97EF-7912420947C1}"/>
            </c:ext>
          </c:extLst>
        </c:ser>
        <c:ser>
          <c:idx val="6"/>
          <c:order val="6"/>
          <c:tx>
            <c:strRef>
              <c:f>'Gráf 2 y 3'!$A$33</c:f>
              <c:strCache>
                <c:ptCount val="1"/>
                <c:pt idx="0">
                  <c:v>Ollearis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3'!$B$33:$H$33</c:f>
              <c:numCache>
                <c:formatCode>0.00</c:formatCode>
                <c:ptCount val="7"/>
                <c:pt idx="1">
                  <c:v>1.0285211267605634</c:v>
                </c:pt>
                <c:pt idx="3">
                  <c:v>1.2807709154621112</c:v>
                </c:pt>
                <c:pt idx="4">
                  <c:v>1.28124465720636</c:v>
                </c:pt>
                <c:pt idx="5">
                  <c:v>0.71759680694629224</c:v>
                </c:pt>
                <c:pt idx="6">
                  <c:v>0.71758685698895774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E4D-4FD7-97EF-7912420947C1}"/>
            </c:ext>
          </c:extLst>
        </c:ser>
        <c:ser>
          <c:idx val="7"/>
          <c:order val="7"/>
          <c:tx>
            <c:strRef>
              <c:f>'Gráf 2 y 3'!$A$34</c:f>
              <c:strCache>
                <c:ptCount val="1"/>
                <c:pt idx="0">
                  <c:v>Sea White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3'!$B$34:$H$34</c:f>
              <c:numCache>
                <c:formatCode>0.00</c:formatCode>
                <c:ptCount val="7"/>
                <c:pt idx="1">
                  <c:v>1.6555809859154931</c:v>
                </c:pt>
                <c:pt idx="2">
                  <c:v>1.654783315276273</c:v>
                </c:pt>
                <c:pt idx="4">
                  <c:v>1.65451359206702</c:v>
                </c:pt>
                <c:pt idx="5">
                  <c:v>1.0386023387717946</c:v>
                </c:pt>
                <c:pt idx="6">
                  <c:v>1.038618906544573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E4D-4FD7-97EF-7912420947C1}"/>
            </c:ext>
          </c:extLst>
        </c:ser>
        <c:ser>
          <c:idx val="8"/>
          <c:order val="8"/>
          <c:tx>
            <c:strRef>
              <c:f>'Gráf 2 y 3'!$A$35</c:f>
              <c:strCache>
                <c:ptCount val="1"/>
                <c:pt idx="0">
                  <c:v>Serint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3'!$B$35:$H$35</c:f>
              <c:numCache>
                <c:formatCode>0.00</c:formatCode>
                <c:ptCount val="7"/>
                <c:pt idx="0">
                  <c:v>1.0750870213823969</c:v>
                </c:pt>
                <c:pt idx="1">
                  <c:v>1.13375</c:v>
                </c:pt>
                <c:pt idx="2">
                  <c:v>1.1332963163596967</c:v>
                </c:pt>
                <c:pt idx="3">
                  <c:v>1.1331800262812091</c:v>
                </c:pt>
                <c:pt idx="4">
                  <c:v>1.1793007351684048</c:v>
                </c:pt>
                <c:pt idx="5">
                  <c:v>0.82404313423429731</c:v>
                </c:pt>
                <c:pt idx="6">
                  <c:v>0.82405655803932132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E4D-4FD7-97EF-7912420947C1}"/>
            </c:ext>
          </c:extLst>
        </c:ser>
        <c:ser>
          <c:idx val="9"/>
          <c:order val="9"/>
          <c:tx>
            <c:strRef>
              <c:f>'Gráf 2 y 3'!$A$36</c:f>
              <c:strCache>
                <c:ptCount val="1"/>
                <c:pt idx="0">
                  <c:v>Masa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3'!$B$36:$H$36</c:f>
              <c:numCache>
                <c:formatCode>0.00</c:formatCode>
                <c:ptCount val="7"/>
                <c:pt idx="0">
                  <c:v>0.94140726006961717</c:v>
                </c:pt>
                <c:pt idx="1">
                  <c:v>1.3317640845070422</c:v>
                </c:pt>
                <c:pt idx="2">
                  <c:v>1.3312323943661972</c:v>
                </c:pt>
                <c:pt idx="3">
                  <c:v>1.3310972404730617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E4D-4FD7-97EF-7912420947C1}"/>
            </c:ext>
          </c:extLst>
        </c:ser>
        <c:ser>
          <c:idx val="10"/>
          <c:order val="10"/>
          <c:tx>
            <c:strRef>
              <c:f>'Gráf 2 y 3'!$A$37</c:f>
              <c:strCache>
                <c:ptCount val="1"/>
                <c:pt idx="0">
                  <c:v>RC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3'!$B$37:$H$37</c:f>
              <c:numCache>
                <c:formatCode>0.00</c:formatCode>
                <c:ptCount val="7"/>
                <c:pt idx="2">
                  <c:v>0.65889761646803902</c:v>
                </c:pt>
                <c:pt idx="3">
                  <c:v>0.65882829610162064</c:v>
                </c:pt>
                <c:pt idx="4">
                  <c:v>0.65879124636690034</c:v>
                </c:pt>
                <c:pt idx="5">
                  <c:v>0.3690567887402843</c:v>
                </c:pt>
                <c:pt idx="6">
                  <c:v>0.41381955292216538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E4D-4FD7-97EF-791242094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66432"/>
        <c:axId val="61668352"/>
      </c:lineChart>
      <c:catAx>
        <c:axId val="616664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s-AR"/>
          </a:p>
        </c:txPr>
        <c:crossAx val="61668352"/>
        <c:crosses val="autoZero"/>
        <c:auto val="0"/>
        <c:lblAlgn val="ctr"/>
        <c:lblOffset val="100"/>
        <c:noMultiLvlLbl val="0"/>
      </c:catAx>
      <c:valAx>
        <c:axId val="61668352"/>
        <c:scaling>
          <c:orientation val="minMax"/>
          <c:min val="0.2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6166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7247939584225061E-2"/>
          <c:y val="2.7324148441400343E-2"/>
          <c:w val="0.3560087905640642"/>
          <c:h val="0.956474823294474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100"/>
            </a:pPr>
            <a:r>
              <a:rPr lang="en-US" sz="1100"/>
              <a:t>Categoría media (Operador 2)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83003930924814"/>
          <c:y val="9.6496019198934954E-2"/>
          <c:w val="0.82016994279525512"/>
          <c:h val="0.72408187574995841"/>
        </c:manualLayout>
      </c:layout>
      <c:lineChart>
        <c:grouping val="standard"/>
        <c:varyColors val="0"/>
        <c:ser>
          <c:idx val="0"/>
          <c:order val="0"/>
          <c:tx>
            <c:strRef>
              <c:f>'Gráf 2 y 3'!$A$27</c:f>
              <c:strCache>
                <c:ptCount val="1"/>
                <c:pt idx="0">
                  <c:v>Sertec en Solvay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3'!$I$27:$O$27</c:f>
              <c:numCache>
                <c:formatCode>0.00</c:formatCode>
                <c:ptCount val="7"/>
                <c:pt idx="0">
                  <c:v>0.6557909174032307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E1-487A-B3D8-58D53A616389}"/>
            </c:ext>
          </c:extLst>
        </c:ser>
        <c:ser>
          <c:idx val="1"/>
          <c:order val="1"/>
          <c:tx>
            <c:strRef>
              <c:f>'Gráf 2 y 3'!$A$28</c:f>
              <c:strCache>
                <c:ptCount val="1"/>
                <c:pt idx="0">
                  <c:v>Exologística en Solvay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3'!$I$28:$O$28</c:f>
              <c:numCache>
                <c:formatCode>0.00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E1-487A-B3D8-58D53A616389}"/>
            </c:ext>
          </c:extLst>
        </c:ser>
        <c:ser>
          <c:idx val="2"/>
          <c:order val="2"/>
          <c:tx>
            <c:strRef>
              <c:f>'Gráf 2 y 3'!$A$29</c:f>
              <c:strCache>
                <c:ptCount val="1"/>
                <c:pt idx="0">
                  <c:v>Bahía petroleo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3'!$I$29:$O$29</c:f>
              <c:numCache>
                <c:formatCode>0.00</c:formatCode>
                <c:ptCount val="7"/>
                <c:pt idx="0">
                  <c:v>0.86241999390429747</c:v>
                </c:pt>
                <c:pt idx="1">
                  <c:v>1.1646459412780656</c:v>
                </c:pt>
                <c:pt idx="2">
                  <c:v>1.1644883720930232</c:v>
                </c:pt>
                <c:pt idx="3">
                  <c:v>1.1643854936198792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DE1-487A-B3D8-58D53A616389}"/>
            </c:ext>
          </c:extLst>
        </c:ser>
        <c:ser>
          <c:idx val="3"/>
          <c:order val="3"/>
          <c:tx>
            <c:strRef>
              <c:f>'Gráf 2 y 3'!$A$30</c:f>
              <c:strCache>
                <c:ptCount val="1"/>
                <c:pt idx="0">
                  <c:v>Celsur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3'!$I$30:$O$30</c:f>
              <c:numCache>
                <c:formatCode>0.00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DE1-487A-B3D8-58D53A616389}"/>
            </c:ext>
          </c:extLst>
        </c:ser>
        <c:ser>
          <c:idx val="5"/>
          <c:order val="4"/>
          <c:tx>
            <c:strRef>
              <c:f>'Gráf 2 y 3'!$A$32</c:f>
              <c:strCache>
                <c:ptCount val="1"/>
                <c:pt idx="0">
                  <c:v>HLB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3'!$I$32:$O$32</c:f>
              <c:numCache>
                <c:formatCode>0.00</c:formatCode>
                <c:ptCount val="7"/>
                <c:pt idx="4">
                  <c:v>1.0148054943902696</c:v>
                </c:pt>
                <c:pt idx="5">
                  <c:v>0.68950778686389924</c:v>
                </c:pt>
                <c:pt idx="6">
                  <c:v>0.74999278788364454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DE1-487A-B3D8-58D53A616389}"/>
            </c:ext>
          </c:extLst>
        </c:ser>
        <c:ser>
          <c:idx val="6"/>
          <c:order val="5"/>
          <c:tx>
            <c:strRef>
              <c:f>'Gráf 2 y 3'!$A$33</c:f>
              <c:strCache>
                <c:ptCount val="1"/>
                <c:pt idx="0">
                  <c:v>Ollearis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3'!$I$33:$O$33</c:f>
              <c:numCache>
                <c:formatCode>0.00</c:formatCode>
                <c:ptCount val="7"/>
                <c:pt idx="1">
                  <c:v>0.69637305699481866</c:v>
                </c:pt>
                <c:pt idx="3">
                  <c:v>0.86689053055742116</c:v>
                </c:pt>
                <c:pt idx="4">
                  <c:v>0.86651986998007757</c:v>
                </c:pt>
                <c:pt idx="5">
                  <c:v>0.58867649356737328</c:v>
                </c:pt>
                <c:pt idx="6">
                  <c:v>0.58866896385928358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DE1-487A-B3D8-58D53A616389}"/>
            </c:ext>
          </c:extLst>
        </c:ser>
        <c:ser>
          <c:idx val="7"/>
          <c:order val="6"/>
          <c:tx>
            <c:strRef>
              <c:f>'Gráf 2 y 3'!$A$34</c:f>
              <c:strCache>
                <c:ptCount val="1"/>
                <c:pt idx="0">
                  <c:v>Sea White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3'!$I$34:$O$34</c:f>
              <c:numCache>
                <c:formatCode>0.00</c:formatCode>
                <c:ptCount val="7"/>
                <c:pt idx="2">
                  <c:v>0.78103820598006646</c:v>
                </c:pt>
                <c:pt idx="3">
                  <c:v>0.82061249160510408</c:v>
                </c:pt>
                <c:pt idx="4">
                  <c:v>1.0147058823529411</c:v>
                </c:pt>
                <c:pt idx="5">
                  <c:v>0.77255482056357105</c:v>
                </c:pt>
                <c:pt idx="6">
                  <c:v>0.77257632823142874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DE1-487A-B3D8-58D53A616389}"/>
            </c:ext>
          </c:extLst>
        </c:ser>
        <c:ser>
          <c:idx val="8"/>
          <c:order val="7"/>
          <c:tx>
            <c:strRef>
              <c:f>'Gráf 2 y 3'!$A$35</c:f>
              <c:strCache>
                <c:ptCount val="1"/>
                <c:pt idx="0">
                  <c:v>Serint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3'!$I$35:$O$35</c:f>
              <c:numCache>
                <c:formatCode>0.00</c:formatCode>
                <c:ptCount val="7"/>
                <c:pt idx="0">
                  <c:v>0.73270344407192933</c:v>
                </c:pt>
                <c:pt idx="1">
                  <c:v>0.77696891191709849</c:v>
                </c:pt>
                <c:pt idx="2">
                  <c:v>0.77686877076411964</c:v>
                </c:pt>
                <c:pt idx="3">
                  <c:v>0.7768018804566823</c:v>
                </c:pt>
                <c:pt idx="4">
                  <c:v>0.80854776135052953</c:v>
                </c:pt>
                <c:pt idx="5">
                  <c:v>0.65502265743007448</c:v>
                </c:pt>
                <c:pt idx="6">
                  <c:v>0.65915177498196975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DE1-487A-B3D8-58D53A616389}"/>
            </c:ext>
          </c:extLst>
        </c:ser>
        <c:ser>
          <c:idx val="9"/>
          <c:order val="8"/>
          <c:tx>
            <c:strRef>
              <c:f>'Gráf 2 y 3'!$A$36</c:f>
              <c:strCache>
                <c:ptCount val="1"/>
                <c:pt idx="0">
                  <c:v>Masa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3'!$I$36:$O$36</c:f>
              <c:numCache>
                <c:formatCode>0.00</c:formatCode>
                <c:ptCount val="7"/>
                <c:pt idx="0">
                  <c:v>0.91950320024382803</c:v>
                </c:pt>
                <c:pt idx="1">
                  <c:v>1.2342767702936097</c:v>
                </c:pt>
                <c:pt idx="2">
                  <c:v>1.2341046511627907</c:v>
                </c:pt>
                <c:pt idx="3">
                  <c:v>1.2339959704499666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DE1-487A-B3D8-58D53A616389}"/>
            </c:ext>
          </c:extLst>
        </c:ser>
        <c:ser>
          <c:idx val="10"/>
          <c:order val="9"/>
          <c:tx>
            <c:strRef>
              <c:f>'Gráf 2 y 3'!$A$37</c:f>
              <c:strCache>
                <c:ptCount val="1"/>
                <c:pt idx="0">
                  <c:v>RC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3'!$I$37:$O$37</c:f>
              <c:numCache>
                <c:formatCode>0.00</c:formatCode>
                <c:ptCount val="7"/>
                <c:pt idx="2">
                  <c:v>0.80009634551495012</c:v>
                </c:pt>
                <c:pt idx="3">
                  <c:v>0.80002283411685693</c:v>
                </c:pt>
                <c:pt idx="4">
                  <c:v>0.79997483485372756</c:v>
                </c:pt>
                <c:pt idx="5">
                  <c:v>0.54354133027761864</c:v>
                </c:pt>
                <c:pt idx="6">
                  <c:v>0.60936653578011057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DE1-487A-B3D8-58D53A616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87264"/>
        <c:axId val="62589184"/>
      </c:lineChart>
      <c:catAx>
        <c:axId val="62587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s-AR"/>
          </a:p>
        </c:txPr>
        <c:crossAx val="62589184"/>
        <c:crosses val="autoZero"/>
        <c:auto val="0"/>
        <c:lblAlgn val="ctr"/>
        <c:lblOffset val="100"/>
        <c:noMultiLvlLbl val="0"/>
      </c:catAx>
      <c:valAx>
        <c:axId val="62589184"/>
        <c:scaling>
          <c:orientation val="minMax"/>
          <c:min val="0.2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6258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100"/>
            </a:pPr>
            <a:r>
              <a:rPr lang="en-US" sz="1100"/>
              <a:t>Categoría superior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828642341362942"/>
          <c:y val="0.10539479561717745"/>
          <c:w val="0.82230803453648971"/>
          <c:h val="0.71518309933171587"/>
        </c:manualLayout>
      </c:layout>
      <c:lineChart>
        <c:grouping val="standard"/>
        <c:varyColors val="0"/>
        <c:ser>
          <c:idx val="0"/>
          <c:order val="0"/>
          <c:tx>
            <c:strRef>
              <c:f>'Gráf 2 y 3'!$A$27</c:f>
              <c:strCache>
                <c:ptCount val="1"/>
                <c:pt idx="0">
                  <c:v>Sertec en Solvay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3'!$P$27:$V$27</c:f>
              <c:numCache>
                <c:formatCode>0.00</c:formatCode>
                <c:ptCount val="7"/>
                <c:pt idx="0">
                  <c:v>0.56991338582677165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4A-41B7-83AB-38A2042BB0B5}"/>
            </c:ext>
          </c:extLst>
        </c:ser>
        <c:ser>
          <c:idx val="1"/>
          <c:order val="1"/>
          <c:tx>
            <c:strRef>
              <c:f>'Gráf 2 y 3'!$A$28</c:f>
              <c:strCache>
                <c:ptCount val="1"/>
                <c:pt idx="0">
                  <c:v>Exologística en Solvay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3'!$P$28:$V$28</c:f>
              <c:numCache>
                <c:formatCode>0.00</c:formatCode>
                <c:ptCount val="7"/>
                <c:pt idx="1">
                  <c:v>0.75300371747211892</c:v>
                </c:pt>
                <c:pt idx="2">
                  <c:v>0.72164783292805035</c:v>
                </c:pt>
                <c:pt idx="3">
                  <c:v>0.7215741383298635</c:v>
                </c:pt>
                <c:pt idx="4">
                  <c:v>0.72156117381489837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4A-41B7-83AB-38A2042BB0B5}"/>
            </c:ext>
          </c:extLst>
        </c:ser>
        <c:ser>
          <c:idx val="2"/>
          <c:order val="2"/>
          <c:tx>
            <c:strRef>
              <c:f>'Gráf 2 y 3'!$A$29</c:f>
              <c:strCache>
                <c:ptCount val="1"/>
                <c:pt idx="0">
                  <c:v>Bahía petroleo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3'!$P$29:$V$29</c:f>
              <c:numCache>
                <c:formatCode>0.00</c:formatCode>
                <c:ptCount val="7"/>
                <c:pt idx="0">
                  <c:v>0.7426771653543307</c:v>
                </c:pt>
                <c:pt idx="1">
                  <c:v>1.0027211895910781</c:v>
                </c:pt>
                <c:pt idx="2">
                  <c:v>1.0027492490344729</c:v>
                </c:pt>
                <c:pt idx="3">
                  <c:v>1.0026428406199399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24A-41B7-83AB-38A2042BB0B5}"/>
            </c:ext>
          </c:extLst>
        </c:ser>
        <c:ser>
          <c:idx val="3"/>
          <c:order val="3"/>
          <c:tx>
            <c:strRef>
              <c:f>'Gráf 2 y 3'!$A$30</c:f>
              <c:strCache>
                <c:ptCount val="1"/>
                <c:pt idx="0">
                  <c:v>Celsur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3'!$P$30:$V$30</c:f>
              <c:numCache>
                <c:formatCode>0.00</c:formatCode>
                <c:ptCount val="7"/>
                <c:pt idx="3">
                  <c:v>0.81279898218829516</c:v>
                </c:pt>
                <c:pt idx="5">
                  <c:v>0.54664574106720554</c:v>
                </c:pt>
                <c:pt idx="6">
                  <c:v>0.54666523335428185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24A-41B7-83AB-38A2042BB0B5}"/>
            </c:ext>
          </c:extLst>
        </c:ser>
        <c:ser>
          <c:idx val="4"/>
          <c:order val="4"/>
          <c:tx>
            <c:strRef>
              <c:f>'Gráf 2 y 3'!$A$31</c:f>
              <c:strCache>
                <c:ptCount val="1"/>
                <c:pt idx="0">
                  <c:v>Desler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3'!$P$31:$V$31</c:f>
              <c:numCache>
                <c:formatCode>0.00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24A-41B7-83AB-38A2042BB0B5}"/>
            </c:ext>
          </c:extLst>
        </c:ser>
        <c:ser>
          <c:idx val="5"/>
          <c:order val="5"/>
          <c:tx>
            <c:strRef>
              <c:f>'Gráf 2 y 3'!$A$32</c:f>
              <c:strCache>
                <c:ptCount val="1"/>
                <c:pt idx="0">
                  <c:v>HLB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3'!$P$32:$V$32</c:f>
              <c:numCache>
                <c:formatCode>0.00</c:formatCode>
                <c:ptCount val="7"/>
                <c:pt idx="4">
                  <c:v>0.87387810383747189</c:v>
                </c:pt>
                <c:pt idx="5">
                  <c:v>0.56919895085350647</c:v>
                </c:pt>
                <c:pt idx="6">
                  <c:v>0.61913538186749573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24A-41B7-83AB-38A2042BB0B5}"/>
            </c:ext>
          </c:extLst>
        </c:ser>
        <c:ser>
          <c:idx val="6"/>
          <c:order val="6"/>
          <c:tx>
            <c:strRef>
              <c:f>'Gráf 2 y 3'!$A$33</c:f>
              <c:strCache>
                <c:ptCount val="1"/>
                <c:pt idx="0">
                  <c:v>Ollearis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3'!$P$33:$V$33</c:f>
              <c:numCache>
                <c:formatCode>0.00</c:formatCode>
                <c:ptCount val="7"/>
                <c:pt idx="1">
                  <c:v>0.78539033457249063</c:v>
                </c:pt>
                <c:pt idx="3">
                  <c:v>0.97293546148507981</c:v>
                </c:pt>
                <c:pt idx="4">
                  <c:v>0.97300225733634316</c:v>
                </c:pt>
                <c:pt idx="5">
                  <c:v>0.63370168121425807</c:v>
                </c:pt>
                <c:pt idx="6">
                  <c:v>0.6336784308537029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24A-41B7-83AB-38A2042BB0B5}"/>
            </c:ext>
          </c:extLst>
        </c:ser>
        <c:ser>
          <c:idx val="7"/>
          <c:order val="7"/>
          <c:tx>
            <c:strRef>
              <c:f>'Gráf 2 y 3'!$A$34</c:f>
              <c:strCache>
                <c:ptCount val="1"/>
                <c:pt idx="0">
                  <c:v>Sea White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3'!$P$34:$V$34</c:f>
              <c:numCache>
                <c:formatCode>0.00</c:formatCode>
                <c:ptCount val="7"/>
                <c:pt idx="2">
                  <c:v>0.67255757402374483</c:v>
                </c:pt>
                <c:pt idx="3">
                  <c:v>0.70662271570668522</c:v>
                </c:pt>
                <c:pt idx="4">
                  <c:v>0.87379232505643345</c:v>
                </c:pt>
                <c:pt idx="5">
                  <c:v>0.63775551446876211</c:v>
                </c:pt>
                <c:pt idx="6">
                  <c:v>0.63777858631296924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24A-41B7-83AB-38A2042BB0B5}"/>
            </c:ext>
          </c:extLst>
        </c:ser>
        <c:ser>
          <c:idx val="8"/>
          <c:order val="8"/>
          <c:tx>
            <c:strRef>
              <c:f>'Gráf 2 y 3'!$A$35</c:f>
              <c:strCache>
                <c:ptCount val="1"/>
                <c:pt idx="0">
                  <c:v>Serint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3'!$P$35:$V$35</c:f>
              <c:numCache>
                <c:formatCode>0.00</c:formatCode>
                <c:ptCount val="7"/>
                <c:pt idx="0">
                  <c:v>0.6309711286089239</c:v>
                </c:pt>
                <c:pt idx="1">
                  <c:v>0.66894423791821567</c:v>
                </c:pt>
                <c:pt idx="2">
                  <c:v>0.66896724359891291</c:v>
                </c:pt>
                <c:pt idx="3">
                  <c:v>0.66889775618783254</c:v>
                </c:pt>
                <c:pt idx="4">
                  <c:v>0.69626365688487579</c:v>
                </c:pt>
                <c:pt idx="5">
                  <c:v>0.54073096272090126</c:v>
                </c:pt>
                <c:pt idx="6">
                  <c:v>0.54414414712400361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24A-41B7-83AB-38A2042BB0B5}"/>
            </c:ext>
          </c:extLst>
        </c:ser>
        <c:ser>
          <c:idx val="9"/>
          <c:order val="9"/>
          <c:tx>
            <c:strRef>
              <c:f>'Gráf 2 y 3'!$A$36</c:f>
              <c:strCache>
                <c:ptCount val="1"/>
                <c:pt idx="0">
                  <c:v>Masa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3'!$P$36:$V$36</c:f>
              <c:numCache>
                <c:formatCode>0.00</c:formatCode>
                <c:ptCount val="7"/>
                <c:pt idx="0">
                  <c:v>0.96871128608923884</c:v>
                </c:pt>
                <c:pt idx="1">
                  <c:v>1.2783513011152416</c:v>
                </c:pt>
                <c:pt idx="2">
                  <c:v>1.2783879273351451</c:v>
                </c:pt>
                <c:pt idx="3">
                  <c:v>1.2782500578302105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24A-41B7-83AB-38A2042BB0B5}"/>
            </c:ext>
          </c:extLst>
        </c:ser>
        <c:ser>
          <c:idx val="10"/>
          <c:order val="10"/>
          <c:tx>
            <c:strRef>
              <c:f>'Gráf 2 y 3'!$A$37</c:f>
              <c:strCache>
                <c:ptCount val="1"/>
                <c:pt idx="0">
                  <c:v>RC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3'!$P$37:$V$37</c:f>
              <c:numCache>
                <c:formatCode>0.00</c:formatCode>
                <c:ptCount val="7"/>
                <c:pt idx="2">
                  <c:v>0.72485338292089829</c:v>
                </c:pt>
                <c:pt idx="3">
                  <c:v>0.72477561878325236</c:v>
                </c:pt>
                <c:pt idx="4">
                  <c:v>0.72476297968397296</c:v>
                </c:pt>
                <c:pt idx="5">
                  <c:v>0.47207292428086167</c:v>
                </c:pt>
                <c:pt idx="6">
                  <c:v>0.52924850329110573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24A-41B7-83AB-38A2042BB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58816"/>
        <c:axId val="62677376"/>
      </c:lineChart>
      <c:catAx>
        <c:axId val="62658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s-AR"/>
          </a:p>
        </c:txPr>
        <c:crossAx val="62677376"/>
        <c:crosses val="autoZero"/>
        <c:auto val="0"/>
        <c:lblAlgn val="ctr"/>
        <c:lblOffset val="100"/>
        <c:noMultiLvlLbl val="0"/>
      </c:catAx>
      <c:valAx>
        <c:axId val="62677376"/>
        <c:scaling>
          <c:orientation val="minMax"/>
          <c:min val="0.2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6265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100"/>
            </a:pPr>
            <a:r>
              <a:rPr lang="en-US" sz="1100"/>
              <a:t>Categoría inicial</a:t>
            </a:r>
          </a:p>
        </c:rich>
      </c:tx>
      <c:layout>
        <c:manualLayout>
          <c:xMode val="edge"/>
          <c:yMode val="edge"/>
          <c:x val="0.52078643988617557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3903720856064155"/>
          <c:y val="0.12332279232516134"/>
          <c:w val="0.54951903100975419"/>
          <c:h val="0.69988973006148247"/>
        </c:manualLayout>
      </c:layout>
      <c:lineChart>
        <c:grouping val="standard"/>
        <c:varyColors val="0"/>
        <c:ser>
          <c:idx val="0"/>
          <c:order val="0"/>
          <c:tx>
            <c:strRef>
              <c:f>'Gráf 2 y 3'!$A$40</c:f>
              <c:strCache>
                <c:ptCount val="1"/>
                <c:pt idx="0">
                  <c:v>Sertec en PBB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3'!$B$40:$H$40</c:f>
              <c:numCache>
                <c:formatCode>0.00</c:formatCode>
                <c:ptCount val="7"/>
                <c:pt idx="0">
                  <c:v>0.91645353793691386</c:v>
                </c:pt>
                <c:pt idx="1">
                  <c:v>1.1153401122019635</c:v>
                </c:pt>
                <c:pt idx="2">
                  <c:v>1.1153804641122504</c:v>
                </c:pt>
                <c:pt idx="3">
                  <c:v>0.84839834024896277</c:v>
                </c:pt>
                <c:pt idx="5">
                  <c:v>0.98076492890995259</c:v>
                </c:pt>
                <c:pt idx="6">
                  <c:v>0.98082105877205772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6B-446B-87BD-EDF4BD5CF503}"/>
            </c:ext>
          </c:extLst>
        </c:ser>
        <c:ser>
          <c:idx val="1"/>
          <c:order val="1"/>
          <c:tx>
            <c:strRef>
              <c:f>'Gráf 2 y 3'!$A$41</c:f>
              <c:strCache>
                <c:ptCount val="1"/>
                <c:pt idx="0">
                  <c:v>Exologística en PBB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3'!$B$41:$H$41</c:f>
              <c:numCache>
                <c:formatCode>0.00</c:formatCode>
                <c:ptCount val="7"/>
                <c:pt idx="1">
                  <c:v>1.2835028050490884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6B-446B-87BD-EDF4BD5CF503}"/>
            </c:ext>
          </c:extLst>
        </c:ser>
        <c:ser>
          <c:idx val="2"/>
          <c:order val="2"/>
          <c:tx>
            <c:strRef>
              <c:f>'Gráf 2 y 3'!$A$42</c:f>
              <c:strCache>
                <c:ptCount val="1"/>
                <c:pt idx="0">
                  <c:v>UTE en PBB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3'!$B$42:$H$42</c:f>
              <c:numCache>
                <c:formatCode>0.00</c:formatCode>
                <c:ptCount val="7"/>
                <c:pt idx="6">
                  <c:v>1.261388362257547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F6B-446B-87BD-EDF4BD5CF503}"/>
            </c:ext>
          </c:extLst>
        </c:ser>
        <c:ser>
          <c:idx val="3"/>
          <c:order val="3"/>
          <c:tx>
            <c:strRef>
              <c:f>'Gráf 2 y 3'!$A$43</c:f>
              <c:strCache>
                <c:ptCount val="1"/>
                <c:pt idx="0">
                  <c:v>Celsur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3'!$B$43:$H$43</c:f>
              <c:numCache>
                <c:formatCode>0.00</c:formatCode>
                <c:ptCount val="7"/>
                <c:pt idx="3">
                  <c:v>1.0667103734439836</c:v>
                </c:pt>
                <c:pt idx="5">
                  <c:v>1.1020777251184835</c:v>
                </c:pt>
                <c:pt idx="6">
                  <c:v>1.1021576491176899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F6B-446B-87BD-EDF4BD5CF503}"/>
            </c:ext>
          </c:extLst>
        </c:ser>
        <c:ser>
          <c:idx val="4"/>
          <c:order val="4"/>
          <c:tx>
            <c:strRef>
              <c:f>'Gráf 2 y 3'!$A$44</c:f>
              <c:strCache>
                <c:ptCount val="1"/>
                <c:pt idx="0">
                  <c:v>HCI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3'!$B$44:$H$44</c:f>
              <c:numCache>
                <c:formatCode>0.00</c:formatCode>
                <c:ptCount val="7"/>
                <c:pt idx="1">
                  <c:v>1.143523842917251</c:v>
                </c:pt>
                <c:pt idx="2">
                  <c:v>1.1435671883432272</c:v>
                </c:pt>
                <c:pt idx="3">
                  <c:v>0.87907551867219924</c:v>
                </c:pt>
                <c:pt idx="4">
                  <c:v>0.87901917595231926</c:v>
                </c:pt>
                <c:pt idx="5">
                  <c:v>0.87957630331753556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F6B-446B-87BD-EDF4BD5CF503}"/>
            </c:ext>
          </c:extLst>
        </c:ser>
        <c:ser>
          <c:idx val="5"/>
          <c:order val="5"/>
          <c:tx>
            <c:strRef>
              <c:f>'Gráf 2 y 3'!$A$45</c:f>
              <c:strCache>
                <c:ptCount val="1"/>
                <c:pt idx="0">
                  <c:v>HLB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3'!$B$45:$H$45</c:f>
              <c:numCache>
                <c:formatCode>0.00</c:formatCode>
                <c:ptCount val="7"/>
                <c:pt idx="4">
                  <c:v>0.88368100544182426</c:v>
                </c:pt>
                <c:pt idx="5">
                  <c:v>0.88424075829383886</c:v>
                </c:pt>
                <c:pt idx="6">
                  <c:v>0.96185212191920666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F6B-446B-87BD-EDF4BD5CF503}"/>
            </c:ext>
          </c:extLst>
        </c:ser>
        <c:ser>
          <c:idx val="6"/>
          <c:order val="6"/>
          <c:tx>
            <c:strRef>
              <c:f>'Gráf 2 y 3'!$A$46</c:f>
              <c:strCache>
                <c:ptCount val="1"/>
                <c:pt idx="0">
                  <c:v>Micser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3'!$B$46:$H$46</c:f>
              <c:numCache>
                <c:formatCode>0.00</c:formatCode>
                <c:ptCount val="7"/>
                <c:pt idx="0">
                  <c:v>0.88924978687127021</c:v>
                </c:pt>
                <c:pt idx="1">
                  <c:v>1.0137096774193548</c:v>
                </c:pt>
                <c:pt idx="2">
                  <c:v>1.0137452779276848</c:v>
                </c:pt>
                <c:pt idx="3">
                  <c:v>0.96386390041493775</c:v>
                </c:pt>
                <c:pt idx="4">
                  <c:v>0.96379761596268465</c:v>
                </c:pt>
                <c:pt idx="5">
                  <c:v>0.99550710900473938</c:v>
                </c:pt>
                <c:pt idx="6">
                  <c:v>1.2198249963540908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F6B-446B-87BD-EDF4BD5CF503}"/>
            </c:ext>
          </c:extLst>
        </c:ser>
        <c:ser>
          <c:idx val="7"/>
          <c:order val="7"/>
          <c:tx>
            <c:strRef>
              <c:f>'Gráf 2 y 3'!$A$47</c:f>
              <c:strCache>
                <c:ptCount val="1"/>
                <c:pt idx="0">
                  <c:v>Masa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3'!$B$47:$H$47</c:f>
              <c:numCache>
                <c:formatCode>0.00</c:formatCode>
                <c:ptCount val="7"/>
                <c:pt idx="0">
                  <c:v>0.8069778346121057</c:v>
                </c:pt>
                <c:pt idx="1">
                  <c:v>1.3261605890603085</c:v>
                </c:pt>
                <c:pt idx="2">
                  <c:v>1.3262034538586076</c:v>
                </c:pt>
                <c:pt idx="3">
                  <c:v>1.008761825726141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F6B-446B-87BD-EDF4BD5CF503}"/>
            </c:ext>
          </c:extLst>
        </c:ser>
        <c:ser>
          <c:idx val="8"/>
          <c:order val="8"/>
          <c:tx>
            <c:strRef>
              <c:f>'Gráf 2 y 3'!$A$48</c:f>
              <c:strCache>
                <c:ptCount val="1"/>
                <c:pt idx="0">
                  <c:v>Serint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3'!$B$48:$H$48</c:f>
              <c:numCache>
                <c:formatCode>0.00</c:formatCode>
                <c:ptCount val="7"/>
                <c:pt idx="0">
                  <c:v>0.92156862745098034</c:v>
                </c:pt>
                <c:pt idx="1">
                  <c:v>1.1289796633941094</c:v>
                </c:pt>
                <c:pt idx="2">
                  <c:v>1.1290151106314086</c:v>
                </c:pt>
                <c:pt idx="3">
                  <c:v>0.85877178423236522</c:v>
                </c:pt>
                <c:pt idx="4">
                  <c:v>0.8937198756154443</c:v>
                </c:pt>
                <c:pt idx="5">
                  <c:v>1.115465402843602</c:v>
                </c:pt>
                <c:pt idx="6">
                  <c:v>1.1155468863934666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F6B-446B-87BD-EDF4BD5CF503}"/>
            </c:ext>
          </c:extLst>
        </c:ser>
        <c:ser>
          <c:idx val="9"/>
          <c:order val="9"/>
          <c:tx>
            <c:strRef>
              <c:f>'Gráf 2 y 3'!$A$49</c:f>
              <c:strCache>
                <c:ptCount val="1"/>
                <c:pt idx="0">
                  <c:v>Austral Svs ambientales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3'!$B$2:$H$2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3'!$B$49:$H$49</c:f>
              <c:numCache>
                <c:formatCode>0.00</c:formatCode>
                <c:ptCount val="7"/>
                <c:pt idx="4">
                  <c:v>1.2662334801762116</c:v>
                </c:pt>
                <c:pt idx="6">
                  <c:v>1.2671284818433719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F6B-446B-87BD-EDF4BD5C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37792"/>
        <c:axId val="62748160"/>
      </c:lineChart>
      <c:catAx>
        <c:axId val="627377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s-AR"/>
          </a:p>
        </c:txPr>
        <c:crossAx val="62748160"/>
        <c:crosses val="autoZero"/>
        <c:auto val="0"/>
        <c:lblAlgn val="ctr"/>
        <c:lblOffset val="100"/>
        <c:noMultiLvlLbl val="0"/>
      </c:catAx>
      <c:valAx>
        <c:axId val="62748160"/>
        <c:scaling>
          <c:orientation val="minMax"/>
          <c:min val="0.4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6273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7247939584225061E-2"/>
          <c:y val="2.5892636612859427E-2"/>
          <c:w val="0.34538626874521333"/>
          <c:h val="0.9741073633871405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100"/>
            </a:pPr>
            <a:r>
              <a:rPr lang="en-US" sz="1100"/>
              <a:t>Categoría media (Operario 2)</a:t>
            </a:r>
          </a:p>
        </c:rich>
      </c:tx>
      <c:layout>
        <c:manualLayout>
          <c:xMode val="edge"/>
          <c:yMode val="edge"/>
          <c:x val="0.19347090184542945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431925581478019"/>
          <c:y val="8.6409577800719672E-2"/>
          <c:w val="0.81395184361505402"/>
          <c:h val="0.74515635591283236"/>
        </c:manualLayout>
      </c:layout>
      <c:lineChart>
        <c:grouping val="standard"/>
        <c:varyColors val="0"/>
        <c:ser>
          <c:idx val="0"/>
          <c:order val="0"/>
          <c:tx>
            <c:strRef>
              <c:f>'Gráf 2 y 3'!$A$40</c:f>
              <c:strCache>
                <c:ptCount val="1"/>
                <c:pt idx="0">
                  <c:v>Sertec en PBB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3'!$I$40:$O$40</c:f>
              <c:numCache>
                <c:formatCode>0.00</c:formatCode>
                <c:ptCount val="7"/>
                <c:pt idx="0">
                  <c:v>0.77261930391101541</c:v>
                </c:pt>
                <c:pt idx="1">
                  <c:v>0.93946280991735542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15-44F0-8466-A46872969AFC}"/>
            </c:ext>
          </c:extLst>
        </c:ser>
        <c:ser>
          <c:idx val="1"/>
          <c:order val="1"/>
          <c:tx>
            <c:strRef>
              <c:f>'Gráf 2 y 3'!$A$41</c:f>
              <c:strCache>
                <c:ptCount val="1"/>
                <c:pt idx="0">
                  <c:v>Exologística en PBB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3'!$I$41:$O$41</c:f>
              <c:numCache>
                <c:formatCode>0.00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5-44F0-8466-A46872969AFC}"/>
            </c:ext>
          </c:extLst>
        </c:ser>
        <c:ser>
          <c:idx val="2"/>
          <c:order val="2"/>
          <c:tx>
            <c:strRef>
              <c:f>'Gráf 2 y 3'!$A$42</c:f>
              <c:strCache>
                <c:ptCount val="1"/>
                <c:pt idx="0">
                  <c:v>UTE en PBB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3'!$I$42:$O$42</c:f>
              <c:numCache>
                <c:formatCode>0.00</c:formatCode>
                <c:ptCount val="7"/>
                <c:pt idx="6">
                  <c:v>1.3085808482832364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15-44F0-8466-A46872969AFC}"/>
            </c:ext>
          </c:extLst>
        </c:ser>
        <c:ser>
          <c:idx val="3"/>
          <c:order val="3"/>
          <c:tx>
            <c:strRef>
              <c:f>'Gráf 2 y 3'!$A$43</c:f>
              <c:strCache>
                <c:ptCount val="1"/>
                <c:pt idx="0">
                  <c:v>Celsur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3'!$I$43:$O$43</c:f>
              <c:numCache>
                <c:formatCode>0.00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15-44F0-8466-A46872969AFC}"/>
            </c:ext>
          </c:extLst>
        </c:ser>
        <c:ser>
          <c:idx val="4"/>
          <c:order val="4"/>
          <c:tx>
            <c:strRef>
              <c:f>'Gráf 2 y 3'!$A$44</c:f>
              <c:strCache>
                <c:ptCount val="1"/>
                <c:pt idx="0">
                  <c:v>HCI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3'!$I$44:$O$44</c:f>
              <c:numCache>
                <c:formatCode>0.00</c:formatCode>
                <c:ptCount val="7"/>
                <c:pt idx="1">
                  <c:v>1.1752597402597402</c:v>
                </c:pt>
                <c:pt idx="2">
                  <c:v>1.1751601181012945</c:v>
                </c:pt>
                <c:pt idx="3">
                  <c:v>0.8652400270453009</c:v>
                </c:pt>
                <c:pt idx="4">
                  <c:v>0.8651820964847462</c:v>
                </c:pt>
                <c:pt idx="5">
                  <c:v>0.86572785543285191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15-44F0-8466-A46872969AFC}"/>
            </c:ext>
          </c:extLst>
        </c:ser>
        <c:ser>
          <c:idx val="5"/>
          <c:order val="5"/>
          <c:tx>
            <c:strRef>
              <c:f>'Gráf 2 y 3'!$A$45</c:f>
              <c:strCache>
                <c:ptCount val="1"/>
                <c:pt idx="0">
                  <c:v>HLB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3'!$I$45:$O$45</c:f>
              <c:numCache>
                <c:formatCode>0.00</c:formatCode>
                <c:ptCount val="7"/>
                <c:pt idx="4">
                  <c:v>1.0216615644463212</c:v>
                </c:pt>
                <c:pt idx="5">
                  <c:v>1.0223075140937525</c:v>
                </c:pt>
                <c:pt idx="6">
                  <c:v>1.1119353688962814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315-44F0-8466-A46872969AFC}"/>
            </c:ext>
          </c:extLst>
        </c:ser>
        <c:ser>
          <c:idx val="6"/>
          <c:order val="6"/>
          <c:tx>
            <c:strRef>
              <c:f>'Gráf 2 y 3'!$A$46</c:f>
              <c:strCache>
                <c:ptCount val="1"/>
                <c:pt idx="0">
                  <c:v>Micser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3'!$I$46:$O$46</c:f>
              <c:numCache>
                <c:formatCode>0.00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315-44F0-8466-A46872969AFC}"/>
            </c:ext>
          </c:extLst>
        </c:ser>
        <c:ser>
          <c:idx val="7"/>
          <c:order val="7"/>
          <c:tx>
            <c:strRef>
              <c:f>'Gráf 2 y 3'!$A$47</c:f>
              <c:strCache>
                <c:ptCount val="1"/>
                <c:pt idx="0">
                  <c:v>Masa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3'!$I$47:$O$47</c:f>
              <c:numCache>
                <c:formatCode>0.00</c:formatCode>
                <c:ptCount val="7"/>
                <c:pt idx="0">
                  <c:v>1.08248654467169</c:v>
                </c:pt>
                <c:pt idx="1">
                  <c:v>1.6874763872491145</c:v>
                </c:pt>
                <c:pt idx="2">
                  <c:v>1.6873290937996821</c:v>
                </c:pt>
                <c:pt idx="3">
                  <c:v>1.2423394185260312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315-44F0-8466-A46872969AFC}"/>
            </c:ext>
          </c:extLst>
        </c:ser>
        <c:ser>
          <c:idx val="8"/>
          <c:order val="8"/>
          <c:tx>
            <c:strRef>
              <c:f>'Gráf 2 y 3'!$A$48</c:f>
              <c:strCache>
                <c:ptCount val="1"/>
                <c:pt idx="0">
                  <c:v>Serint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3'!$I$48:$O$48</c:f>
              <c:numCache>
                <c:formatCode>0.00</c:formatCode>
                <c:ptCount val="7"/>
                <c:pt idx="0">
                  <c:v>0.86257624686042345</c:v>
                </c:pt>
                <c:pt idx="1">
                  <c:v>1.0622550177095631</c:v>
                </c:pt>
                <c:pt idx="2">
                  <c:v>1.0621735180558709</c:v>
                </c:pt>
                <c:pt idx="3">
                  <c:v>0.7820540906017579</c:v>
                </c:pt>
                <c:pt idx="4">
                  <c:v>0.81401034519159721</c:v>
                </c:pt>
                <c:pt idx="5">
                  <c:v>0.97117769711946877</c:v>
                </c:pt>
                <c:pt idx="6">
                  <c:v>0.97725496019959612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315-44F0-8466-A46872969AFC}"/>
            </c:ext>
          </c:extLst>
        </c:ser>
        <c:ser>
          <c:idx val="9"/>
          <c:order val="9"/>
          <c:tx>
            <c:strRef>
              <c:f>'Gráf 2 y 3'!$A$49</c:f>
              <c:strCache>
                <c:ptCount val="1"/>
                <c:pt idx="0">
                  <c:v>Austral Svs ambientales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'Gráf 2 y 3'!$I$2:$O$2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3'!$I$49:$O$49</c:f>
              <c:numCache>
                <c:formatCode>0.00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315-44F0-8466-A46872969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28288"/>
        <c:axId val="62430208"/>
      </c:lineChart>
      <c:catAx>
        <c:axId val="62428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s-AR"/>
          </a:p>
        </c:txPr>
        <c:crossAx val="62430208"/>
        <c:crosses val="autoZero"/>
        <c:auto val="0"/>
        <c:lblAlgn val="ctr"/>
        <c:lblOffset val="100"/>
        <c:noMultiLvlLbl val="0"/>
      </c:catAx>
      <c:valAx>
        <c:axId val="62430208"/>
        <c:scaling>
          <c:orientation val="minMax"/>
          <c:min val="0.4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6242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100"/>
            </a:pPr>
            <a:r>
              <a:rPr lang="en-US" sz="1100"/>
              <a:t>Categoría superior</a:t>
            </a:r>
          </a:p>
        </c:rich>
      </c:tx>
      <c:layout>
        <c:manualLayout>
          <c:xMode val="edge"/>
          <c:yMode val="edge"/>
          <c:x val="0.27333318817149987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8376049582522"/>
          <c:y val="7.8151801488082012E-2"/>
          <c:w val="0.82064958016699086"/>
          <c:h val="0.75320691716102006"/>
        </c:manualLayout>
      </c:layout>
      <c:lineChart>
        <c:grouping val="standard"/>
        <c:varyColors val="0"/>
        <c:ser>
          <c:idx val="0"/>
          <c:order val="0"/>
          <c:tx>
            <c:strRef>
              <c:f>'Gráf 2 y 3'!$A$40</c:f>
              <c:strCache>
                <c:ptCount val="1"/>
                <c:pt idx="0">
                  <c:v>Sertec en PBB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3'!$P$40:$V$40</c:f>
              <c:numCache>
                <c:formatCode>0.00</c:formatCode>
                <c:ptCount val="7"/>
                <c:pt idx="0">
                  <c:v>0.55194966954753433</c:v>
                </c:pt>
                <c:pt idx="1">
                  <c:v>0.67042032622333747</c:v>
                </c:pt>
                <c:pt idx="2">
                  <c:v>0.82474658085277552</c:v>
                </c:pt>
                <c:pt idx="3">
                  <c:v>0.58614388755317182</c:v>
                </c:pt>
                <c:pt idx="5">
                  <c:v>0.66944441510430419</c:v>
                </c:pt>
                <c:pt idx="6">
                  <c:v>0.66943085797855051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6F-46A2-86CD-F37FF2912CB9}"/>
            </c:ext>
          </c:extLst>
        </c:ser>
        <c:ser>
          <c:idx val="1"/>
          <c:order val="1"/>
          <c:tx>
            <c:strRef>
              <c:f>'Gráf 2 y 3'!$A$41</c:f>
              <c:strCache>
                <c:ptCount val="1"/>
                <c:pt idx="0">
                  <c:v>Exologística en PBB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3'!$P$41:$V$41</c:f>
              <c:numCache>
                <c:formatCode>0.00</c:formatCode>
                <c:ptCount val="7"/>
                <c:pt idx="1">
                  <c:v>0.83701380175658713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6F-46A2-86CD-F37FF2912CB9}"/>
            </c:ext>
          </c:extLst>
        </c:ser>
        <c:ser>
          <c:idx val="2"/>
          <c:order val="2"/>
          <c:tx>
            <c:strRef>
              <c:f>'Gráf 2 y 3'!$A$42</c:f>
              <c:strCache>
                <c:ptCount val="1"/>
                <c:pt idx="0">
                  <c:v>UTE en PBB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3'!$P$42:$V$42</c:f>
              <c:numCache>
                <c:formatCode>0.00</c:formatCode>
                <c:ptCount val="7"/>
                <c:pt idx="6">
                  <c:v>1.0892102697432564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76F-46A2-86CD-F37FF2912CB9}"/>
            </c:ext>
          </c:extLst>
        </c:ser>
        <c:ser>
          <c:idx val="3"/>
          <c:order val="3"/>
          <c:tx>
            <c:strRef>
              <c:f>'Gráf 2 y 3'!$A$43</c:f>
              <c:strCache>
                <c:ptCount val="1"/>
                <c:pt idx="0">
                  <c:v>Celsur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3'!$P$43:$V$43</c:f>
              <c:numCache>
                <c:formatCode>0.00</c:formatCode>
                <c:ptCount val="7"/>
                <c:pt idx="3">
                  <c:v>0.64984834473830222</c:v>
                </c:pt>
                <c:pt idx="5">
                  <c:v>0.67142012146818064</c:v>
                </c:pt>
                <c:pt idx="6">
                  <c:v>0.67140599610009755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76F-46A2-86CD-F37FF2912CB9}"/>
            </c:ext>
          </c:extLst>
        </c:ser>
        <c:ser>
          <c:idx val="4"/>
          <c:order val="4"/>
          <c:tx>
            <c:strRef>
              <c:f>'Gráf 2 y 3'!$A$44</c:f>
              <c:strCache>
                <c:ptCount val="1"/>
                <c:pt idx="0">
                  <c:v>HCI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3'!$P$44:$V$44</c:f>
              <c:numCache>
                <c:formatCode>0.00</c:formatCode>
                <c:ptCount val="7"/>
                <c:pt idx="1">
                  <c:v>0.93263069845253033</c:v>
                </c:pt>
                <c:pt idx="2">
                  <c:v>0.93250683829444891</c:v>
                </c:pt>
                <c:pt idx="3">
                  <c:v>0.6627288699833549</c:v>
                </c:pt>
                <c:pt idx="4">
                  <c:v>0.66272090672827033</c:v>
                </c:pt>
                <c:pt idx="5">
                  <c:v>0.66313387905994192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76F-46A2-86CD-F37FF2912CB9}"/>
            </c:ext>
          </c:extLst>
        </c:ser>
        <c:ser>
          <c:idx val="5"/>
          <c:order val="5"/>
          <c:tx>
            <c:strRef>
              <c:f>'Gráf 2 y 3'!$A$45</c:f>
              <c:strCache>
                <c:ptCount val="1"/>
                <c:pt idx="0">
                  <c:v>HLB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3'!$P$45:$V$45</c:f>
              <c:numCache>
                <c:formatCode>0.00</c:formatCode>
                <c:ptCount val="7"/>
                <c:pt idx="4">
                  <c:v>0.69868611030898076</c:v>
                </c:pt>
                <c:pt idx="5">
                  <c:v>0.69912120411935574</c:v>
                </c:pt>
                <c:pt idx="6">
                  <c:v>0.76041273968150791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76F-46A2-86CD-F37FF2912CB9}"/>
            </c:ext>
          </c:extLst>
        </c:ser>
        <c:ser>
          <c:idx val="6"/>
          <c:order val="6"/>
          <c:tx>
            <c:strRef>
              <c:f>'Gráf 2 y 3'!$A$46</c:f>
              <c:strCache>
                <c:ptCount val="1"/>
                <c:pt idx="0">
                  <c:v>Micser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3'!$P$46:$V$46</c:f>
              <c:numCache>
                <c:formatCode>0.00</c:formatCode>
                <c:ptCount val="7"/>
                <c:pt idx="0">
                  <c:v>1.0021631926792069</c:v>
                </c:pt>
                <c:pt idx="1">
                  <c:v>1.1425763278962777</c:v>
                </c:pt>
                <c:pt idx="2">
                  <c:v>1.1424376508447305</c:v>
                </c:pt>
                <c:pt idx="3">
                  <c:v>1.0149066025522471</c:v>
                </c:pt>
                <c:pt idx="4">
                  <c:v>1.014870776783136</c:v>
                </c:pt>
                <c:pt idx="5">
                  <c:v>1.0155025085819911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76F-46A2-86CD-F37FF2912CB9}"/>
            </c:ext>
          </c:extLst>
        </c:ser>
        <c:ser>
          <c:idx val="7"/>
          <c:order val="7"/>
          <c:tx>
            <c:strRef>
              <c:f>'Gráf 2 y 3'!$A$47</c:f>
              <c:strCache>
                <c:ptCount val="1"/>
                <c:pt idx="0">
                  <c:v>Masa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3'!$P$47:$V$47</c:f>
              <c:numCache>
                <c:formatCode>0.00</c:formatCode>
                <c:ptCount val="7"/>
                <c:pt idx="0">
                  <c:v>0.93817742755465172</c:v>
                </c:pt>
                <c:pt idx="1">
                  <c:v>1.4382120451693852</c:v>
                </c:pt>
                <c:pt idx="2">
                  <c:v>1.4380064360418341</c:v>
                </c:pt>
                <c:pt idx="3">
                  <c:v>1.0219853893101536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76F-46A2-86CD-F37FF2912CB9}"/>
            </c:ext>
          </c:extLst>
        </c:ser>
        <c:ser>
          <c:idx val="8"/>
          <c:order val="8"/>
          <c:tx>
            <c:strRef>
              <c:f>'Gráf 2 y 3'!$A$48</c:f>
              <c:strCache>
                <c:ptCount val="1"/>
                <c:pt idx="0">
                  <c:v>Serint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3'!$P$48:$V$48</c:f>
              <c:numCache>
                <c:formatCode>0.00</c:formatCode>
                <c:ptCount val="7"/>
                <c:pt idx="0">
                  <c:v>0.61108286731062533</c:v>
                </c:pt>
                <c:pt idx="1">
                  <c:v>0.75259723964868253</c:v>
                </c:pt>
                <c:pt idx="2">
                  <c:v>0.75249396621078035</c:v>
                </c:pt>
                <c:pt idx="3">
                  <c:v>0.53479656001479559</c:v>
                </c:pt>
                <c:pt idx="4">
                  <c:v>0.55667917990181925</c:v>
                </c:pt>
                <c:pt idx="5">
                  <c:v>0.66415526802218117</c:v>
                </c:pt>
                <c:pt idx="6">
                  <c:v>0.66830963600909976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76F-46A2-86CD-F37FF2912CB9}"/>
            </c:ext>
          </c:extLst>
        </c:ser>
        <c:ser>
          <c:idx val="9"/>
          <c:order val="9"/>
          <c:tx>
            <c:strRef>
              <c:f>'Gráf 2 y 3'!$A$49</c:f>
              <c:strCache>
                <c:ptCount val="1"/>
                <c:pt idx="0">
                  <c:v>Austral Svs ambientales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'Gráf 2 y 3'!$P$2:$V$2</c:f>
              <c:numCache>
                <c:formatCode>mmm\-yy</c:formatCode>
                <c:ptCount val="7"/>
                <c:pt idx="0">
                  <c:v>39904</c:v>
                </c:pt>
                <c:pt idx="1">
                  <c:v>40269</c:v>
                </c:pt>
                <c:pt idx="2">
                  <c:v>40634</c:v>
                </c:pt>
                <c:pt idx="3">
                  <c:v>41000</c:v>
                </c:pt>
                <c:pt idx="4">
                  <c:v>41365</c:v>
                </c:pt>
                <c:pt idx="5">
                  <c:v>41730</c:v>
                </c:pt>
                <c:pt idx="6">
                  <c:v>42095</c:v>
                </c:pt>
              </c:numCache>
            </c:numRef>
          </c:cat>
          <c:val>
            <c:numRef>
              <c:f>'Gráf 2 y 3'!$P$49:$V$49</c:f>
              <c:numCache>
                <c:formatCode>0.00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76F-46A2-86CD-F37FF2912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47456"/>
        <c:axId val="62549376"/>
      </c:lineChart>
      <c:catAx>
        <c:axId val="625474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s-AR"/>
          </a:p>
        </c:txPr>
        <c:crossAx val="62549376"/>
        <c:crosses val="autoZero"/>
        <c:auto val="0"/>
        <c:lblAlgn val="ctr"/>
        <c:lblOffset val="100"/>
        <c:noMultiLvlLbl val="0"/>
      </c:catAx>
      <c:valAx>
        <c:axId val="62549376"/>
        <c:scaling>
          <c:orientation val="minMax"/>
          <c:min val="0.4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6254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18</xdr:row>
      <xdr:rowOff>180975</xdr:rowOff>
    </xdr:from>
    <xdr:to>
      <xdr:col>10</xdr:col>
      <xdr:colOff>142875</xdr:colOff>
      <xdr:row>33</xdr:row>
      <xdr:rowOff>66675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220807</xdr:colOff>
      <xdr:row>16</xdr:row>
      <xdr:rowOff>40699</xdr:rowOff>
    </xdr:from>
    <xdr:to>
      <xdr:col>28</xdr:col>
      <xdr:colOff>449407</xdr:colOff>
      <xdr:row>30</xdr:row>
      <xdr:rowOff>127290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254008</xdr:colOff>
      <xdr:row>50</xdr:row>
      <xdr:rowOff>112712</xdr:rowOff>
    </xdr:from>
    <xdr:to>
      <xdr:col>7</xdr:col>
      <xdr:colOff>301633</xdr:colOff>
      <xdr:row>65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45A50A6F-78F9-4791-B2CF-429D31A27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209178</xdr:colOff>
      <xdr:row>50</xdr:row>
      <xdr:rowOff>127000</xdr:rowOff>
    </xdr:from>
    <xdr:to>
      <xdr:col>11</xdr:col>
      <xdr:colOff>89647</xdr:colOff>
      <xdr:row>65</xdr:row>
      <xdr:rowOff>123825</xdr:rowOff>
    </xdr:to>
    <xdr:graphicFrame macro="">
      <xdr:nvGraphicFramePr>
        <xdr:cNvPr id="4" name="Chart 5">
          <a:extLst>
            <a:ext uri="{FF2B5EF4-FFF2-40B4-BE49-F238E27FC236}">
              <a16:creationId xmlns="" xmlns:a16="http://schemas.microsoft.com/office/drawing/2014/main" id="{23398419-E549-494E-9196-990B18CBB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97117</xdr:colOff>
      <xdr:row>50</xdr:row>
      <xdr:rowOff>119529</xdr:rowOff>
    </xdr:from>
    <xdr:to>
      <xdr:col>15</xdr:col>
      <xdr:colOff>11206</xdr:colOff>
      <xdr:row>65</xdr:row>
      <xdr:rowOff>116354</xdr:rowOff>
    </xdr:to>
    <xdr:graphicFrame macro="">
      <xdr:nvGraphicFramePr>
        <xdr:cNvPr id="5" name="Chart 6">
          <a:extLst>
            <a:ext uri="{FF2B5EF4-FFF2-40B4-BE49-F238E27FC236}">
              <a16:creationId xmlns="" xmlns:a16="http://schemas.microsoft.com/office/drawing/2014/main" id="{C6983DCD-5FE5-447E-95E7-F95653734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254001</xdr:colOff>
      <xdr:row>67</xdr:row>
      <xdr:rowOff>153148</xdr:rowOff>
    </xdr:from>
    <xdr:to>
      <xdr:col>7</xdr:col>
      <xdr:colOff>336177</xdr:colOff>
      <xdr:row>83</xdr:row>
      <xdr:rowOff>123266</xdr:rowOff>
    </xdr:to>
    <xdr:graphicFrame macro="">
      <xdr:nvGraphicFramePr>
        <xdr:cNvPr id="6" name="Chart 7">
          <a:extLst>
            <a:ext uri="{FF2B5EF4-FFF2-40B4-BE49-F238E27FC236}">
              <a16:creationId xmlns="" xmlns:a16="http://schemas.microsoft.com/office/drawing/2014/main" id="{5E985CA3-48B3-4502-BF37-6B854D84D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336178</xdr:colOff>
      <xdr:row>67</xdr:row>
      <xdr:rowOff>164352</xdr:rowOff>
    </xdr:from>
    <xdr:to>
      <xdr:col>11</xdr:col>
      <xdr:colOff>123266</xdr:colOff>
      <xdr:row>83</xdr:row>
      <xdr:rowOff>124345</xdr:rowOff>
    </xdr:to>
    <xdr:graphicFrame macro="">
      <xdr:nvGraphicFramePr>
        <xdr:cNvPr id="7" name="Chart 8">
          <a:extLst>
            <a:ext uri="{FF2B5EF4-FFF2-40B4-BE49-F238E27FC236}">
              <a16:creationId xmlns="" xmlns:a16="http://schemas.microsoft.com/office/drawing/2014/main" id="{D992C4E3-5769-4FF6-B648-4BED00FC7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100852</xdr:colOff>
      <xdr:row>67</xdr:row>
      <xdr:rowOff>156882</xdr:rowOff>
    </xdr:from>
    <xdr:to>
      <xdr:col>14</xdr:col>
      <xdr:colOff>717176</xdr:colOff>
      <xdr:row>83</xdr:row>
      <xdr:rowOff>113179</xdr:rowOff>
    </xdr:to>
    <xdr:graphicFrame macro="">
      <xdr:nvGraphicFramePr>
        <xdr:cNvPr id="8" name="Chart 9">
          <a:extLst>
            <a:ext uri="{FF2B5EF4-FFF2-40B4-BE49-F238E27FC236}">
              <a16:creationId xmlns="" xmlns:a16="http://schemas.microsoft.com/office/drawing/2014/main" id="{E3FAD7FA-D488-42F8-B425-A862B4C98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0.32778</cdr:x>
      <cdr:y>1</cdr:y>
    </cdr:from>
    <cdr:to>
      <cdr:x>0.87361</cdr:x>
      <cdr:y>1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="" xmlns:a16="http://schemas.microsoft.com/office/drawing/2014/main" id="{06DAD86C-7E56-4752-917C-DCFE6B93506E}"/>
            </a:ext>
          </a:extLst>
        </cdr:cNvPr>
        <cdr:cNvCxnSpPr/>
      </cdr:nvCxnSpPr>
      <cdr:spPr>
        <a:xfrm xmlns:a="http://schemas.openxmlformats.org/drawingml/2006/main">
          <a:off x="1498600" y="5765800"/>
          <a:ext cx="2495550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65000"/>
              <a:lumOff val="3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0.18948</cdr:x>
      <cdr:y>0.3964</cdr:y>
    </cdr:from>
    <cdr:to>
      <cdr:x>0.51753</cdr:x>
      <cdr:y>0.49444</cdr:y>
    </cdr:to>
    <cdr:cxnSp macro="">
      <cdr:nvCxnSpPr>
        <cdr:cNvPr id="4" name="3 Conector recto">
          <a:extLst xmlns:a="http://schemas.openxmlformats.org/drawingml/2006/main">
            <a:ext uri="{FF2B5EF4-FFF2-40B4-BE49-F238E27FC236}">
              <a16:creationId xmlns="" xmlns:a16="http://schemas.microsoft.com/office/drawing/2014/main" id="{D617E659-0C4B-4E77-8548-53BF210385B4}"/>
            </a:ext>
          </a:extLst>
        </cdr:cNvPr>
        <cdr:cNvCxnSpPr/>
      </cdr:nvCxnSpPr>
      <cdr:spPr>
        <a:xfrm xmlns:a="http://schemas.openxmlformats.org/drawingml/2006/main" flipV="1">
          <a:off x="870238" y="1050347"/>
          <a:ext cx="1506682" cy="25977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0.43204</cdr:x>
      <cdr:y>0.45518</cdr:y>
    </cdr:from>
    <cdr:to>
      <cdr:x>0.97992</cdr:x>
      <cdr:y>0.45911</cdr:y>
    </cdr:to>
    <cdr:cxnSp macro="">
      <cdr:nvCxnSpPr>
        <cdr:cNvPr id="3" name="2 Conector recto"/>
        <cdr:cNvCxnSpPr/>
      </cdr:nvCxnSpPr>
      <cdr:spPr>
        <a:xfrm xmlns:a="http://schemas.openxmlformats.org/drawingml/2006/main">
          <a:off x="1908726" y="1299230"/>
          <a:ext cx="2420470" cy="1120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>
              <a:lumMod val="50000"/>
              <a:lumOff val="5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0.12968</cdr:x>
      <cdr:y>0.34025</cdr:y>
    </cdr:from>
    <cdr:to>
      <cdr:x>0.95187</cdr:x>
      <cdr:y>0.34025</cdr:y>
    </cdr:to>
    <cdr:cxnSp macro="">
      <cdr:nvCxnSpPr>
        <cdr:cNvPr id="8" name="7 Conector recto"/>
        <cdr:cNvCxnSpPr/>
      </cdr:nvCxnSpPr>
      <cdr:spPr>
        <a:xfrm xmlns:a="http://schemas.openxmlformats.org/drawingml/2006/main">
          <a:off x="362322" y="971177"/>
          <a:ext cx="2297206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>
              <a:lumMod val="50000"/>
              <a:lumOff val="5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0.15192</cdr:x>
      <cdr:y>0.34286</cdr:y>
    </cdr:from>
    <cdr:to>
      <cdr:x>0.97226</cdr:x>
      <cdr:y>0.34286</cdr:y>
    </cdr:to>
    <cdr:cxnSp macro="">
      <cdr:nvCxnSpPr>
        <cdr:cNvPr id="3" name="2 Conector recto"/>
        <cdr:cNvCxnSpPr/>
      </cdr:nvCxnSpPr>
      <cdr:spPr>
        <a:xfrm xmlns:a="http://schemas.openxmlformats.org/drawingml/2006/main">
          <a:off x="429559" y="978648"/>
          <a:ext cx="2319618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>
              <a:lumMod val="50000"/>
              <a:lumOff val="5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0.43876</cdr:x>
      <cdr:y>0.40024</cdr:y>
    </cdr:from>
    <cdr:to>
      <cdr:x>0.96477</cdr:x>
      <cdr:y>0.40024</cdr:y>
    </cdr:to>
    <cdr:cxnSp macro="">
      <cdr:nvCxnSpPr>
        <cdr:cNvPr id="2" name="1 Conector recto"/>
        <cdr:cNvCxnSpPr/>
      </cdr:nvCxnSpPr>
      <cdr:spPr>
        <a:xfrm xmlns:a="http://schemas.openxmlformats.org/drawingml/2006/main">
          <a:off x="1953558" y="1257299"/>
          <a:ext cx="234203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>
              <a:lumMod val="50000"/>
              <a:lumOff val="5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0.14523</cdr:x>
      <cdr:y>0.51302</cdr:y>
    </cdr:from>
    <cdr:to>
      <cdr:x>0.93361</cdr:x>
      <cdr:y>0.51302</cdr:y>
    </cdr:to>
    <cdr:cxnSp macro="">
      <cdr:nvCxnSpPr>
        <cdr:cNvPr id="2" name="1 Conector recto"/>
        <cdr:cNvCxnSpPr/>
      </cdr:nvCxnSpPr>
      <cdr:spPr>
        <a:xfrm xmlns:a="http://schemas.openxmlformats.org/drawingml/2006/main">
          <a:off x="392206" y="1559858"/>
          <a:ext cx="2129116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>
              <a:lumMod val="50000"/>
              <a:lumOff val="5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0.15547</cdr:x>
      <cdr:y>0.45092</cdr:y>
    </cdr:from>
    <cdr:to>
      <cdr:x>0.948</cdr:x>
      <cdr:y>0.45092</cdr:y>
    </cdr:to>
    <cdr:cxnSp macro="">
      <cdr:nvCxnSpPr>
        <cdr:cNvPr id="2" name="1 Conector recto"/>
        <cdr:cNvCxnSpPr/>
      </cdr:nvCxnSpPr>
      <cdr:spPr>
        <a:xfrm xmlns:a="http://schemas.openxmlformats.org/drawingml/2006/main">
          <a:off x="435534" y="1369360"/>
          <a:ext cx="2220261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>
              <a:lumMod val="50000"/>
              <a:lumOff val="5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is%20doc/Cuerpo%20de%20tesis/Parte%203/Cap%206%20Graf%201%20Salarios%20b&#225;sicos%20de%20conve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"/>
      <sheetName val="Comparación de básicos de sindi"/>
    </sheetNames>
    <sheetDataSet>
      <sheetData sheetId="0">
        <row r="13">
          <cell r="C13">
            <v>218.68</v>
          </cell>
          <cell r="D13">
            <v>218.68</v>
          </cell>
          <cell r="E13">
            <v>386.23200000000003</v>
          </cell>
          <cell r="F13">
            <v>428.16</v>
          </cell>
          <cell r="G13">
            <v>704</v>
          </cell>
          <cell r="H13">
            <v>776.16</v>
          </cell>
          <cell r="I13">
            <v>1364</v>
          </cell>
          <cell r="J13">
            <v>1630</v>
          </cell>
          <cell r="K13">
            <v>1883</v>
          </cell>
          <cell r="L13">
            <v>2394</v>
          </cell>
          <cell r="M13">
            <v>3011</v>
          </cell>
          <cell r="N13">
            <v>3870.24</v>
          </cell>
          <cell r="O13">
            <v>4841.76</v>
          </cell>
          <cell r="P13">
            <v>6270.88</v>
          </cell>
          <cell r="Q13">
            <v>7988.64</v>
          </cell>
          <cell r="R13">
            <v>10704.32</v>
          </cell>
        </row>
        <row r="18">
          <cell r="C18">
            <v>316</v>
          </cell>
          <cell r="D18">
            <v>316</v>
          </cell>
          <cell r="E18">
            <v>484</v>
          </cell>
          <cell r="F18">
            <v>579</v>
          </cell>
          <cell r="G18">
            <v>759</v>
          </cell>
          <cell r="H18">
            <v>1015</v>
          </cell>
          <cell r="I18">
            <v>1015</v>
          </cell>
          <cell r="J18">
            <v>1744</v>
          </cell>
          <cell r="K18">
            <v>1744</v>
          </cell>
          <cell r="L18">
            <v>2180</v>
          </cell>
          <cell r="M18">
            <v>2943</v>
          </cell>
          <cell r="N18">
            <v>3943.62</v>
          </cell>
          <cell r="O18">
            <v>4930</v>
          </cell>
          <cell r="P18">
            <v>6163</v>
          </cell>
          <cell r="Q18">
            <v>8320</v>
          </cell>
          <cell r="R18">
            <v>10650</v>
          </cell>
        </row>
        <row r="24">
          <cell r="C24">
            <v>372</v>
          </cell>
          <cell r="D24">
            <v>372</v>
          </cell>
          <cell r="E24">
            <v>540</v>
          </cell>
          <cell r="F24">
            <v>596</v>
          </cell>
          <cell r="G24">
            <v>960</v>
          </cell>
          <cell r="H24">
            <v>1056</v>
          </cell>
          <cell r="I24">
            <v>1202</v>
          </cell>
          <cell r="J24">
            <v>1500</v>
          </cell>
          <cell r="K24">
            <v>1800</v>
          </cell>
          <cell r="L24">
            <v>2220</v>
          </cell>
          <cell r="M24">
            <v>2940</v>
          </cell>
          <cell r="N24">
            <v>3600</v>
          </cell>
          <cell r="O24">
            <v>4440</v>
          </cell>
          <cell r="P24">
            <v>6000</v>
          </cell>
          <cell r="Q24">
            <v>7775</v>
          </cell>
          <cell r="R24">
            <v>10139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8"/>
  <sheetViews>
    <sheetView topLeftCell="A16" workbookViewId="0">
      <selection activeCell="N30" sqref="N30"/>
    </sheetView>
  </sheetViews>
  <sheetFormatPr baseColWidth="10" defaultRowHeight="15" x14ac:dyDescent="0.25"/>
  <cols>
    <col min="2" max="16" width="7.28515625" customWidth="1"/>
  </cols>
  <sheetData>
    <row r="3" spans="1:16" x14ac:dyDescent="0.25">
      <c r="B3">
        <v>2002</v>
      </c>
      <c r="C3">
        <v>2003</v>
      </c>
      <c r="D3">
        <v>2004</v>
      </c>
      <c r="E3">
        <v>2005</v>
      </c>
      <c r="F3">
        <v>2006</v>
      </c>
      <c r="G3">
        <v>2007</v>
      </c>
      <c r="H3">
        <v>2008</v>
      </c>
      <c r="I3">
        <v>2009</v>
      </c>
      <c r="J3">
        <v>2010</v>
      </c>
      <c r="K3">
        <v>2011</v>
      </c>
      <c r="L3">
        <v>2012</v>
      </c>
      <c r="M3">
        <v>2013</v>
      </c>
      <c r="N3">
        <v>2014</v>
      </c>
      <c r="O3">
        <v>2015</v>
      </c>
      <c r="P3">
        <v>2016</v>
      </c>
    </row>
    <row r="4" spans="1:16" x14ac:dyDescent="0.25">
      <c r="A4" t="s">
        <v>0</v>
      </c>
      <c r="C4" s="2">
        <v>8.7538647032091809E-4</v>
      </c>
      <c r="D4" s="2">
        <v>0.24606151537884471</v>
      </c>
      <c r="E4" s="2">
        <v>0</v>
      </c>
      <c r="F4" s="2">
        <v>0.24503311258278146</v>
      </c>
      <c r="G4" s="3">
        <v>0.14651837524177949</v>
      </c>
      <c r="H4" s="2">
        <v>0.15563053563897089</v>
      </c>
      <c r="I4" s="3">
        <v>0.26386861313868615</v>
      </c>
      <c r="J4" s="2">
        <v>0.26447574334898277</v>
      </c>
      <c r="K4" s="2">
        <v>0.6723391089108911</v>
      </c>
      <c r="L4" s="2">
        <v>0.29842738205365404</v>
      </c>
      <c r="M4" s="2">
        <v>0.2730122542034768</v>
      </c>
      <c r="N4" s="2">
        <v>0.390530557421088</v>
      </c>
      <c r="O4" s="2">
        <v>0.30000804958544636</v>
      </c>
    </row>
    <row r="5" spans="1:16" x14ac:dyDescent="0.25">
      <c r="A5" t="s">
        <v>1</v>
      </c>
      <c r="B5" s="2">
        <f>([1]BEL!D24-[1]BEL!C24)/[1]BEL!C24</f>
        <v>0</v>
      </c>
      <c r="C5" s="2">
        <f>([1]BEL!E24-[1]BEL!D24)/[1]BEL!D24</f>
        <v>0.45161290322580644</v>
      </c>
      <c r="D5" s="2">
        <f>([1]BEL!F24-[1]BEL!E24)/[1]BEL!E24</f>
        <v>0.1037037037037037</v>
      </c>
      <c r="E5" s="2">
        <f>([1]BEL!G24-[1]BEL!F24)/[1]BEL!F24</f>
        <v>0.61073825503355705</v>
      </c>
      <c r="F5" s="2">
        <f>([1]BEL!H24-[1]BEL!G24)/[1]BEL!G24</f>
        <v>0.1</v>
      </c>
      <c r="G5" s="2">
        <f>([1]BEL!I24-[1]BEL!H24)/[1]BEL!H24</f>
        <v>0.13825757575757575</v>
      </c>
      <c r="H5" s="2">
        <f>([1]BEL!J24-[1]BEL!I24)/[1]BEL!I24</f>
        <v>0.24792013311148087</v>
      </c>
      <c r="I5" s="2">
        <f>([1]BEL!K24-[1]BEL!J24)/[1]BEL!J24</f>
        <v>0.2</v>
      </c>
      <c r="J5" s="2">
        <f>([1]BEL!L24-[1]BEL!K24)/[1]BEL!K24</f>
        <v>0.23333333333333334</v>
      </c>
      <c r="K5" s="2">
        <f>([1]BEL!M24-[1]BEL!L24)/[1]BEL!L24</f>
        <v>0.32432432432432434</v>
      </c>
      <c r="L5" s="2">
        <f>([1]BEL!N24-[1]BEL!M24)/[1]BEL!M24</f>
        <v>0.22448979591836735</v>
      </c>
      <c r="M5" s="2">
        <f>([1]BEL!O24-[1]BEL!N24)/[1]BEL!N24</f>
        <v>0.23333333333333334</v>
      </c>
      <c r="N5" s="2">
        <f>([1]BEL!P24-[1]BEL!O24)/[1]BEL!O24</f>
        <v>0.35135135135135137</v>
      </c>
      <c r="O5" s="2">
        <f>([1]BEL!Q24-[1]BEL!P24)/[1]BEL!P24</f>
        <v>0.29583333333333334</v>
      </c>
      <c r="P5" s="2">
        <f>([1]BEL!R24-[1]BEL!Q24)/[1]BEL!Q24</f>
        <v>0.30405144694533764</v>
      </c>
    </row>
    <row r="6" spans="1:16" x14ac:dyDescent="0.25">
      <c r="A6" t="s">
        <v>2</v>
      </c>
      <c r="B6" s="2">
        <f>([1]BEL!D18-[1]BEL!C18)/[1]BEL!C18</f>
        <v>0</v>
      </c>
      <c r="C6" s="2">
        <f>([1]BEL!E18-[1]BEL!D18)/[1]BEL!D18</f>
        <v>0.53164556962025311</v>
      </c>
      <c r="D6" s="2">
        <f>([1]BEL!F18-[1]BEL!E18)/[1]BEL!E18</f>
        <v>0.1962809917355372</v>
      </c>
      <c r="E6" s="2">
        <f>([1]BEL!G18-[1]BEL!F18)/[1]BEL!F18</f>
        <v>0.31088082901554404</v>
      </c>
      <c r="F6" s="2">
        <f>([1]BEL!H18-[1]BEL!G18)/[1]BEL!G18</f>
        <v>0.33728590250329382</v>
      </c>
      <c r="G6" s="2">
        <f>([1]BEL!I18-[1]BEL!H18)/[1]BEL!H18</f>
        <v>0</v>
      </c>
      <c r="H6" s="2">
        <f>([1]BEL!J18-[1]BEL!I18)/[1]BEL!I18</f>
        <v>0.71822660098522173</v>
      </c>
      <c r="I6" s="2">
        <f>([1]BEL!K18-[1]BEL!J18)/[1]BEL!J18</f>
        <v>0</v>
      </c>
      <c r="J6" s="2">
        <f>([1]BEL!L18-[1]BEL!K18)/[1]BEL!K18</f>
        <v>0.25</v>
      </c>
      <c r="K6" s="2">
        <f>([1]BEL!M18-[1]BEL!L18)/[1]BEL!L18</f>
        <v>0.35</v>
      </c>
      <c r="L6" s="2">
        <f>([1]BEL!N18-[1]BEL!M18)/[1]BEL!M18</f>
        <v>0.33999999999999997</v>
      </c>
      <c r="M6" s="2">
        <f>([1]BEL!O18-[1]BEL!N18)/[1]BEL!N18</f>
        <v>0.25012044771047925</v>
      </c>
      <c r="N6" s="2">
        <f>([1]BEL!P18-[1]BEL!O18)/[1]BEL!O18</f>
        <v>0.25010141987829615</v>
      </c>
      <c r="O6" s="2">
        <f>([1]BEL!Q18-[1]BEL!P18)/[1]BEL!P18</f>
        <v>0.3499918870679864</v>
      </c>
      <c r="P6" s="2">
        <f>([1]BEL!R18-[1]BEL!Q18)/[1]BEL!Q18</f>
        <v>0.28004807692307693</v>
      </c>
    </row>
    <row r="7" spans="1:16" x14ac:dyDescent="0.25">
      <c r="A7" t="s">
        <v>3</v>
      </c>
      <c r="B7" s="2">
        <f>([1]BEL!D13-[1]BEL!C13)/[1]BEL!C13</f>
        <v>0</v>
      </c>
      <c r="C7" s="2">
        <f>([1]BEL!E13-[1]BEL!D13)/[1]BEL!D13</f>
        <v>0.76619718309859164</v>
      </c>
      <c r="D7" s="2">
        <f>([1]BEL!F13-[1]BEL!E13)/[1]BEL!E13</f>
        <v>0.10855651525507984</v>
      </c>
      <c r="E7" s="2">
        <f>([1]BEL!G13-[1]BEL!F13)/[1]BEL!F13</f>
        <v>0.64424514200298943</v>
      </c>
      <c r="F7" s="2">
        <f>([1]BEL!H13-[1]BEL!G13)/[1]BEL!G13</f>
        <v>0.10249999999999995</v>
      </c>
      <c r="G7" s="2">
        <f>([1]BEL!I13-[1]BEL!H13)/[1]BEL!H13</f>
        <v>0.75736961451247176</v>
      </c>
      <c r="H7" s="2">
        <f>([1]BEL!J13-[1]BEL!I13)/[1]BEL!I13</f>
        <v>0.19501466275659823</v>
      </c>
      <c r="I7" s="2">
        <f>([1]BEL!K13-[1]BEL!J13)/[1]BEL!J13</f>
        <v>0.15521472392638036</v>
      </c>
      <c r="J7" s="2">
        <f>([1]BEL!L13-[1]BEL!K13)/[1]BEL!K13</f>
        <v>0.27137546468401486</v>
      </c>
      <c r="K7" s="2">
        <f>([1]BEL!M13-[1]BEL!L13)/[1]BEL!L13</f>
        <v>0.25772765246449458</v>
      </c>
      <c r="L7" s="2">
        <f>([1]BEL!N13-[1]BEL!M13)/[1]BEL!M13</f>
        <v>0.28536698771172359</v>
      </c>
      <c r="M7" s="2">
        <f>([1]BEL!O13-[1]BEL!N13)/[1]BEL!N13</f>
        <v>0.25102319236016385</v>
      </c>
      <c r="N7" s="2">
        <f>([1]BEL!P13-[1]BEL!O13)/[1]BEL!O13</f>
        <v>0.2951653944020356</v>
      </c>
      <c r="O7" s="2">
        <f>([1]BEL!Q13-[1]BEL!P13)/[1]BEL!P13</f>
        <v>0.27392646646084762</v>
      </c>
      <c r="P7" s="2">
        <f>([1]BEL!R13-[1]BEL!Q13)/[1]BEL!Q13</f>
        <v>0.3399427186604978</v>
      </c>
    </row>
    <row r="8" spans="1:16" x14ac:dyDescent="0.25">
      <c r="A8" t="s">
        <v>4</v>
      </c>
    </row>
    <row r="9" spans="1:16" x14ac:dyDescent="0.25">
      <c r="A9" t="s">
        <v>5</v>
      </c>
      <c r="E9" s="1">
        <v>100</v>
      </c>
      <c r="F9" s="1">
        <f>E9*(1+F4)</f>
        <v>124.50331125827813</v>
      </c>
      <c r="G9" s="1">
        <f t="shared" ref="G9:O9" si="0">F9*(1+G4)</f>
        <v>142.74533413606261</v>
      </c>
      <c r="H9" s="1">
        <f t="shared" si="0"/>
        <v>164.96086694762192</v>
      </c>
      <c r="I9" s="1">
        <f t="shared" si="0"/>
        <v>208.48886213124624</v>
      </c>
      <c r="J9" s="1">
        <f t="shared" si="0"/>
        <v>263.62910892339119</v>
      </c>
      <c r="K9" s="1">
        <f t="shared" si="0"/>
        <v>440.87726909991625</v>
      </c>
      <c r="L9" s="1">
        <f t="shared" si="0"/>
        <v>572.4471183243686</v>
      </c>
      <c r="M9" s="1">
        <f t="shared" si="0"/>
        <v>728.7321965103888</v>
      </c>
      <c r="N9" s="1">
        <f t="shared" si="0"/>
        <v>1013.3243874242847</v>
      </c>
      <c r="O9" s="1">
        <f t="shared" si="0"/>
        <v>1317.3298604928118</v>
      </c>
    </row>
    <row r="10" spans="1:16" x14ac:dyDescent="0.25">
      <c r="A10" t="s">
        <v>6</v>
      </c>
      <c r="E10" s="1">
        <v>100</v>
      </c>
      <c r="F10" s="1">
        <f t="shared" ref="F10:O12" si="1">E10*(1+F5)</f>
        <v>110.00000000000001</v>
      </c>
      <c r="G10" s="1">
        <f t="shared" si="1"/>
        <v>125.20833333333334</v>
      </c>
      <c r="H10" s="1">
        <f t="shared" si="1"/>
        <v>156.25</v>
      </c>
      <c r="I10" s="1">
        <f t="shared" si="1"/>
        <v>187.5</v>
      </c>
      <c r="J10" s="1">
        <f t="shared" si="1"/>
        <v>231.25</v>
      </c>
      <c r="K10" s="1">
        <f t="shared" si="1"/>
        <v>306.25</v>
      </c>
      <c r="L10" s="1">
        <f t="shared" si="1"/>
        <v>375</v>
      </c>
      <c r="M10" s="1">
        <f t="shared" si="1"/>
        <v>462.5</v>
      </c>
      <c r="N10" s="1">
        <f t="shared" si="1"/>
        <v>625</v>
      </c>
      <c r="O10" s="1">
        <f t="shared" si="1"/>
        <v>809.89583333333337</v>
      </c>
    </row>
    <row r="11" spans="1:16" x14ac:dyDescent="0.25">
      <c r="A11" t="s">
        <v>7</v>
      </c>
      <c r="E11" s="1">
        <v>100</v>
      </c>
      <c r="F11" s="1">
        <f t="shared" si="1"/>
        <v>133.7285902503294</v>
      </c>
      <c r="G11" s="1">
        <f t="shared" si="1"/>
        <v>133.7285902503294</v>
      </c>
      <c r="H11" s="1">
        <f t="shared" si="1"/>
        <v>229.77602108036893</v>
      </c>
      <c r="I11" s="1">
        <f t="shared" si="1"/>
        <v>229.77602108036893</v>
      </c>
      <c r="J11" s="1">
        <f t="shared" si="1"/>
        <v>287.22002635046118</v>
      </c>
      <c r="K11" s="1">
        <f t="shared" si="1"/>
        <v>387.74703557312262</v>
      </c>
      <c r="L11" s="1">
        <f t="shared" si="1"/>
        <v>519.58102766798424</v>
      </c>
      <c r="M11" s="1">
        <f t="shared" si="1"/>
        <v>649.53886693017137</v>
      </c>
      <c r="N11" s="1">
        <f t="shared" si="1"/>
        <v>811.98945981554687</v>
      </c>
      <c r="O11" s="1">
        <f t="shared" si="1"/>
        <v>1096.179183135705</v>
      </c>
    </row>
    <row r="12" spans="1:16" x14ac:dyDescent="0.25">
      <c r="A12" t="s">
        <v>8</v>
      </c>
      <c r="E12" s="1">
        <v>100</v>
      </c>
      <c r="F12" s="1">
        <f t="shared" si="1"/>
        <v>110.25</v>
      </c>
      <c r="G12" s="1">
        <f t="shared" si="1"/>
        <v>193.75</v>
      </c>
      <c r="H12" s="1">
        <f t="shared" si="1"/>
        <v>231.53409090909091</v>
      </c>
      <c r="I12" s="1">
        <f t="shared" si="1"/>
        <v>267.47159090909088</v>
      </c>
      <c r="J12" s="1">
        <f t="shared" si="1"/>
        <v>340.05681818181813</v>
      </c>
      <c r="K12" s="1">
        <f t="shared" si="1"/>
        <v>427.69886363636351</v>
      </c>
      <c r="L12" s="1">
        <f t="shared" si="1"/>
        <v>549.74999999999977</v>
      </c>
      <c r="M12" s="1">
        <f t="shared" si="1"/>
        <v>687.74999999999977</v>
      </c>
      <c r="N12" s="1">
        <f t="shared" si="1"/>
        <v>890.74999999999966</v>
      </c>
      <c r="O12" s="1">
        <f t="shared" si="1"/>
        <v>1134.7499999999995</v>
      </c>
    </row>
    <row r="14" spans="1:16" x14ac:dyDescent="0.25">
      <c r="A14" t="s">
        <v>5</v>
      </c>
      <c r="E14" s="1">
        <f>E9/E$18*100</f>
        <v>100</v>
      </c>
      <c r="F14" s="1">
        <f t="shared" ref="F14:O14" si="2">F9/F$18*100</f>
        <v>113.56587587915227</v>
      </c>
      <c r="G14" s="1">
        <f t="shared" si="2"/>
        <v>103.95554617819352</v>
      </c>
      <c r="H14" s="1">
        <f t="shared" si="2"/>
        <v>97.712315530437863</v>
      </c>
      <c r="I14" s="1">
        <f t="shared" si="2"/>
        <v>107.47675971844922</v>
      </c>
      <c r="J14" s="1">
        <f t="shared" si="2"/>
        <v>107.86559355741954</v>
      </c>
      <c r="K14" s="1">
        <f t="shared" si="2"/>
        <v>147.19909582007375</v>
      </c>
      <c r="L14" s="1">
        <f t="shared" si="2"/>
        <v>152.15895474191484</v>
      </c>
      <c r="M14" s="1">
        <f t="shared" si="2"/>
        <v>151.33325724125424</v>
      </c>
      <c r="N14" s="1">
        <f t="shared" si="2"/>
        <v>152.62322562237733</v>
      </c>
      <c r="O14" s="1">
        <f t="shared" si="2"/>
        <v>156.22978485837189</v>
      </c>
    </row>
    <row r="15" spans="1:16" x14ac:dyDescent="0.25">
      <c r="A15" t="s">
        <v>6</v>
      </c>
      <c r="E15" s="1">
        <f t="shared" ref="E15:O17" si="3">E10/E$18*100</f>
        <v>100</v>
      </c>
      <c r="F15" s="1">
        <f t="shared" si="3"/>
        <v>100.3366594868468</v>
      </c>
      <c r="G15" s="1">
        <f t="shared" si="3"/>
        <v>91.184070964597964</v>
      </c>
      <c r="H15" s="1">
        <f t="shared" si="3"/>
        <v>92.552552518280834</v>
      </c>
      <c r="I15" s="1">
        <f t="shared" si="3"/>
        <v>96.656925656409257</v>
      </c>
      <c r="J15" s="1">
        <f t="shared" si="3"/>
        <v>94.617466986173355</v>
      </c>
      <c r="K15" s="1">
        <f t="shared" si="3"/>
        <v>102.25005064772606</v>
      </c>
      <c r="L15" s="1">
        <f t="shared" si="3"/>
        <v>99.676644709539957</v>
      </c>
      <c r="M15" s="1">
        <f t="shared" si="3"/>
        <v>96.045751524692363</v>
      </c>
      <c r="N15" s="1">
        <f t="shared" si="3"/>
        <v>94.135221847814563</v>
      </c>
      <c r="O15" s="1">
        <f t="shared" si="3"/>
        <v>96.050241928034481</v>
      </c>
    </row>
    <row r="16" spans="1:16" x14ac:dyDescent="0.25">
      <c r="A16" t="s">
        <v>7</v>
      </c>
      <c r="E16" s="1">
        <f t="shared" si="3"/>
        <v>100</v>
      </c>
      <c r="F16" s="1">
        <f t="shared" si="3"/>
        <v>121.98072748730328</v>
      </c>
      <c r="G16" s="1">
        <f t="shared" si="3"/>
        <v>97.389023068605752</v>
      </c>
      <c r="H16" s="1">
        <f t="shared" si="3"/>
        <v>136.10468645428767</v>
      </c>
      <c r="I16" s="1">
        <f t="shared" si="3"/>
        <v>118.45036686501732</v>
      </c>
      <c r="J16" s="1">
        <f t="shared" si="3"/>
        <v>117.51797345289773</v>
      </c>
      <c r="K16" s="1">
        <f t="shared" si="3"/>
        <v>129.46009477830995</v>
      </c>
      <c r="L16" s="1">
        <f t="shared" si="3"/>
        <v>138.10691598047816</v>
      </c>
      <c r="M16" s="1">
        <f t="shared" si="3"/>
        <v>134.88745647309287</v>
      </c>
      <c r="N16" s="1">
        <f t="shared" si="3"/>
        <v>122.29889270051777</v>
      </c>
      <c r="O16" s="1">
        <f t="shared" si="3"/>
        <v>130.00224399639009</v>
      </c>
    </row>
    <row r="17" spans="1:15" x14ac:dyDescent="0.25">
      <c r="A17" t="s">
        <v>8</v>
      </c>
      <c r="E17" s="1">
        <f t="shared" si="3"/>
        <v>100</v>
      </c>
      <c r="F17" s="1">
        <f t="shared" si="3"/>
        <v>100.5646973493169</v>
      </c>
      <c r="G17" s="1">
        <f t="shared" si="3"/>
        <v>141.10014308997688</v>
      </c>
      <c r="H17" s="1">
        <f t="shared" si="3"/>
        <v>137.1460550952707</v>
      </c>
      <c r="I17" s="1">
        <f t="shared" si="3"/>
        <v>137.88256894774136</v>
      </c>
      <c r="J17" s="1">
        <f t="shared" si="3"/>
        <v>139.1364962929355</v>
      </c>
      <c r="K17" s="1">
        <f t="shared" si="3"/>
        <v>142.79911989809975</v>
      </c>
      <c r="L17" s="1">
        <f t="shared" si="3"/>
        <v>146.12596114418551</v>
      </c>
      <c r="M17" s="1">
        <f t="shared" si="3"/>
        <v>142.82262834833978</v>
      </c>
      <c r="N17" s="1">
        <f t="shared" si="3"/>
        <v>134.16151817750526</v>
      </c>
      <c r="O17" s="1">
        <f t="shared" si="3"/>
        <v>134.57658076749016</v>
      </c>
    </row>
    <row r="18" spans="1:15" x14ac:dyDescent="0.25">
      <c r="A18" t="s">
        <v>9</v>
      </c>
      <c r="E18" s="1">
        <v>100</v>
      </c>
      <c r="F18" s="1">
        <v>109.63091711700845</v>
      </c>
      <c r="G18" s="1">
        <v>137.3138224788683</v>
      </c>
      <c r="H18" s="1">
        <v>168.82300460501912</v>
      </c>
      <c r="I18" s="1">
        <v>193.98506493628273</v>
      </c>
      <c r="J18" s="1">
        <v>244.40519004148888</v>
      </c>
      <c r="K18" s="1">
        <v>299.51085408759229</v>
      </c>
      <c r="L18" s="1">
        <v>376.21651600809662</v>
      </c>
      <c r="M18" s="1">
        <v>481.54134114000459</v>
      </c>
      <c r="N18" s="1">
        <v>663.93852134370889</v>
      </c>
      <c r="O18" s="1">
        <v>843.20020134894276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9"/>
  <sheetViews>
    <sheetView tabSelected="1" zoomScale="85" zoomScaleNormal="85" workbookViewId="0">
      <pane xSplit="1" ySplit="2" topLeftCell="B56" activePane="bottomRight" state="frozen"/>
      <selection pane="topRight" activeCell="B1" sqref="B1"/>
      <selection pane="bottomLeft" activeCell="A3" sqref="A3"/>
      <selection pane="bottomRight" activeCell="Q64" sqref="Q64"/>
    </sheetView>
  </sheetViews>
  <sheetFormatPr baseColWidth="10" defaultColWidth="10.85546875" defaultRowHeight="15" x14ac:dyDescent="0.25"/>
  <sheetData>
    <row r="1" spans="1:22" x14ac:dyDescent="0.25">
      <c r="B1" s="19" t="s">
        <v>11</v>
      </c>
      <c r="C1" s="19"/>
      <c r="D1" s="19"/>
      <c r="E1" s="19"/>
      <c r="F1" s="19"/>
      <c r="G1" s="19"/>
      <c r="H1" s="19"/>
      <c r="I1" s="19" t="s">
        <v>12</v>
      </c>
      <c r="J1" s="19"/>
      <c r="K1" s="19"/>
      <c r="L1" s="19"/>
      <c r="M1" s="19"/>
      <c r="N1" s="19"/>
      <c r="O1" s="19"/>
      <c r="P1" s="19" t="s">
        <v>13</v>
      </c>
      <c r="Q1" s="19"/>
      <c r="R1" s="19"/>
      <c r="S1" s="19"/>
      <c r="T1" s="19"/>
      <c r="U1" s="19"/>
      <c r="V1" s="19"/>
    </row>
    <row r="2" spans="1:22" x14ac:dyDescent="0.25">
      <c r="B2" s="4">
        <v>39904</v>
      </c>
      <c r="C2" s="4">
        <v>40269</v>
      </c>
      <c r="D2" s="4">
        <v>40634</v>
      </c>
      <c r="E2" s="4">
        <v>41000</v>
      </c>
      <c r="F2" s="4">
        <v>41365</v>
      </c>
      <c r="G2" s="4">
        <v>41730</v>
      </c>
      <c r="H2" s="4">
        <v>42095</v>
      </c>
      <c r="I2" s="4">
        <v>39904</v>
      </c>
      <c r="J2" s="4">
        <v>40269</v>
      </c>
      <c r="K2" s="4">
        <v>40634</v>
      </c>
      <c r="L2" s="4">
        <v>41000</v>
      </c>
      <c r="M2" s="4">
        <v>41365</v>
      </c>
      <c r="N2" s="4">
        <v>41730</v>
      </c>
      <c r="O2" s="4">
        <v>42095</v>
      </c>
      <c r="P2" s="4">
        <v>39904</v>
      </c>
      <c r="Q2" s="4">
        <v>40269</v>
      </c>
      <c r="R2" s="4">
        <v>40634</v>
      </c>
      <c r="S2" s="4">
        <v>41000</v>
      </c>
      <c r="T2" s="4">
        <v>41365</v>
      </c>
      <c r="U2" s="4">
        <v>41730</v>
      </c>
      <c r="V2" s="4">
        <v>42095</v>
      </c>
    </row>
    <row r="3" spans="1:22" hidden="1" x14ac:dyDescent="0.25">
      <c r="A3" t="s">
        <v>14</v>
      </c>
      <c r="B3" s="5">
        <v>2150</v>
      </c>
      <c r="C3" s="5">
        <v>3180.95</v>
      </c>
      <c r="D3" s="5">
        <v>4133.6000000000004</v>
      </c>
      <c r="E3" s="5">
        <v>5111.6000000000004</v>
      </c>
      <c r="F3" s="5"/>
      <c r="G3" s="5">
        <v>10347.07</v>
      </c>
      <c r="H3" s="5">
        <v>13450.98</v>
      </c>
      <c r="I3" s="6">
        <v>2153.29</v>
      </c>
      <c r="J3" s="6">
        <v>3182.9</v>
      </c>
      <c r="K3" s="6"/>
      <c r="L3" s="6"/>
      <c r="M3" s="6"/>
      <c r="N3" s="6"/>
      <c r="O3" s="6"/>
      <c r="P3" s="6">
        <v>2171.37</v>
      </c>
      <c r="Q3" s="6">
        <v>3205.95</v>
      </c>
      <c r="R3" s="6">
        <v>5125.8</v>
      </c>
      <c r="S3" s="6">
        <v>6338.56</v>
      </c>
      <c r="T3" s="6"/>
      <c r="U3" s="6">
        <v>12675.93</v>
      </c>
      <c r="V3" s="6">
        <v>16478.71</v>
      </c>
    </row>
    <row r="4" spans="1:22" hidden="1" x14ac:dyDescent="0.25">
      <c r="A4" t="s">
        <v>15</v>
      </c>
      <c r="B4" s="5">
        <v>2150</v>
      </c>
      <c r="C4" s="5">
        <v>3180.95</v>
      </c>
      <c r="D4" s="5">
        <v>4133.58</v>
      </c>
      <c r="E4" s="5">
        <v>5111.6000000000004</v>
      </c>
      <c r="F4" s="5"/>
      <c r="G4" s="5">
        <v>10347.08</v>
      </c>
      <c r="H4" s="5">
        <v>13451.2</v>
      </c>
    </row>
    <row r="5" spans="1:22" hidden="1" x14ac:dyDescent="0.25">
      <c r="A5" t="s">
        <v>16</v>
      </c>
      <c r="B5" s="5">
        <v>2150</v>
      </c>
      <c r="C5" s="5"/>
      <c r="D5" s="5"/>
      <c r="E5" s="5"/>
      <c r="F5" s="5"/>
      <c r="G5" s="5"/>
      <c r="H5" s="5"/>
      <c r="I5">
        <v>2151.65</v>
      </c>
      <c r="P5">
        <v>2171.37</v>
      </c>
    </row>
    <row r="6" spans="1:22" hidden="1" x14ac:dyDescent="0.25">
      <c r="A6" t="s">
        <v>17</v>
      </c>
      <c r="B6" s="5"/>
      <c r="C6" s="5"/>
      <c r="D6" s="5">
        <v>2432.65</v>
      </c>
      <c r="E6" s="5">
        <v>3008.21</v>
      </c>
      <c r="F6" s="5">
        <v>3853.27</v>
      </c>
      <c r="G6" s="5">
        <v>5270.5</v>
      </c>
      <c r="H6" s="5">
        <v>7682.56</v>
      </c>
      <c r="K6" s="6">
        <v>4816.58</v>
      </c>
      <c r="L6" s="6">
        <v>5956.17</v>
      </c>
      <c r="M6" s="6">
        <v>7629.36</v>
      </c>
      <c r="N6" s="6">
        <v>10435.450000000001</v>
      </c>
      <c r="O6" s="6">
        <v>15208.57</v>
      </c>
      <c r="P6" s="6"/>
      <c r="Q6" s="6"/>
      <c r="R6" s="6">
        <v>5067.45</v>
      </c>
      <c r="S6" s="6">
        <v>6266.41</v>
      </c>
      <c r="T6" s="6">
        <v>8026.75</v>
      </c>
      <c r="U6" s="6">
        <v>10979</v>
      </c>
      <c r="V6" s="6">
        <v>16000.77</v>
      </c>
    </row>
    <row r="7" spans="1:22" hidden="1" x14ac:dyDescent="0.25">
      <c r="A7" t="s">
        <v>18</v>
      </c>
      <c r="B7" s="5"/>
      <c r="C7" s="5"/>
      <c r="D7" s="5"/>
      <c r="E7" s="5"/>
      <c r="F7" s="5">
        <v>6820.25</v>
      </c>
      <c r="G7" s="5">
        <v>9328.74</v>
      </c>
      <c r="H7" s="5">
        <v>13190.84</v>
      </c>
      <c r="M7" s="6">
        <v>9678.2000000000007</v>
      </c>
      <c r="N7" s="6">
        <v>13237.86</v>
      </c>
      <c r="O7" s="6">
        <v>18718.32</v>
      </c>
      <c r="T7" s="6">
        <v>9678.2000000000007</v>
      </c>
      <c r="U7" s="6">
        <v>13237.86</v>
      </c>
      <c r="V7" s="6">
        <v>18718.32</v>
      </c>
    </row>
    <row r="8" spans="1:22" hidden="1" x14ac:dyDescent="0.25">
      <c r="A8" t="s">
        <v>19</v>
      </c>
      <c r="B8" s="5"/>
      <c r="C8" s="5"/>
      <c r="D8" s="5"/>
      <c r="E8" s="5">
        <v>6426.93</v>
      </c>
      <c r="F8" s="5"/>
      <c r="G8" s="5">
        <v>11626.92</v>
      </c>
      <c r="H8" s="5">
        <v>15114.99</v>
      </c>
      <c r="S8" s="6">
        <v>7027.46</v>
      </c>
      <c r="T8" s="6"/>
      <c r="U8" s="6">
        <v>12713.34</v>
      </c>
      <c r="V8" s="6">
        <v>16527.330000000002</v>
      </c>
    </row>
    <row r="9" spans="1:22" hidden="1" x14ac:dyDescent="0.25">
      <c r="A9" t="s">
        <v>20</v>
      </c>
      <c r="B9" s="5"/>
      <c r="C9" s="5">
        <v>4701.8500000000004</v>
      </c>
      <c r="D9" s="5">
        <v>6109.46</v>
      </c>
      <c r="E9" s="5"/>
      <c r="F9" s="5">
        <v>9677.25</v>
      </c>
      <c r="G9" s="5">
        <v>14832.28</v>
      </c>
      <c r="H9" s="5">
        <v>19281.96</v>
      </c>
      <c r="K9" s="6">
        <v>4701.8500000000004</v>
      </c>
      <c r="L9" s="6">
        <v>6109.46</v>
      </c>
      <c r="M9" s="6">
        <v>9677.25</v>
      </c>
      <c r="N9" s="6">
        <v>14832.28</v>
      </c>
      <c r="O9" s="6">
        <v>19281.96</v>
      </c>
      <c r="R9" s="6">
        <v>4701.8500000000004</v>
      </c>
      <c r="S9" s="6">
        <v>6109.46</v>
      </c>
      <c r="T9" s="6">
        <v>9677.25</v>
      </c>
      <c r="U9" s="6">
        <v>14832.28</v>
      </c>
      <c r="V9" s="6">
        <v>19281.96</v>
      </c>
    </row>
    <row r="10" spans="1:22" hidden="1" x14ac:dyDescent="0.25">
      <c r="A10" t="s">
        <v>21</v>
      </c>
      <c r="B10" s="5"/>
      <c r="C10" s="5"/>
      <c r="D10" s="5"/>
      <c r="E10" s="5"/>
      <c r="F10" s="5">
        <v>9772.7900000000009</v>
      </c>
      <c r="G10" s="5"/>
      <c r="H10" s="5">
        <v>17377.400000000001</v>
      </c>
    </row>
    <row r="11" spans="1:22" hidden="1" x14ac:dyDescent="0.25">
      <c r="A11" t="s">
        <v>22</v>
      </c>
      <c r="B11" s="5"/>
      <c r="C11" s="5">
        <v>3261.33</v>
      </c>
      <c r="D11" s="5">
        <v>4238.0600000000004</v>
      </c>
      <c r="E11" s="5">
        <v>5296.43</v>
      </c>
      <c r="F11" s="5">
        <v>6784.27</v>
      </c>
      <c r="G11" s="5">
        <v>9279.5300000000007</v>
      </c>
      <c r="H11" s="5"/>
      <c r="J11" s="6">
        <v>3981.78</v>
      </c>
      <c r="K11" s="6">
        <v>5174.2299999999996</v>
      </c>
      <c r="L11" s="6">
        <v>6398.45</v>
      </c>
      <c r="M11" s="6">
        <v>8195.8700000000008</v>
      </c>
      <c r="N11" s="6">
        <v>11210.31</v>
      </c>
      <c r="O11" s="6"/>
      <c r="Q11" s="6">
        <v>4459.84</v>
      </c>
      <c r="R11" s="6">
        <v>5795.53</v>
      </c>
      <c r="S11" s="6">
        <v>7166.75</v>
      </c>
      <c r="T11" s="6">
        <v>9180.01</v>
      </c>
      <c r="U11" s="6">
        <v>12556.44</v>
      </c>
      <c r="V11" s="6"/>
    </row>
    <row r="12" spans="1:22" hidden="1" x14ac:dyDescent="0.25">
      <c r="A12" t="s">
        <v>23</v>
      </c>
      <c r="B12" s="5"/>
      <c r="C12" s="5">
        <v>4031.2</v>
      </c>
      <c r="D12" s="5"/>
      <c r="E12" s="5">
        <v>6478.06</v>
      </c>
      <c r="F12" s="5">
        <v>8297.84</v>
      </c>
      <c r="G12" s="5"/>
      <c r="H12" s="5"/>
      <c r="I12" s="7">
        <v>2829.6</v>
      </c>
      <c r="J12" s="7">
        <v>5394.64</v>
      </c>
      <c r="K12" s="7">
        <v>7010.22</v>
      </c>
      <c r="L12" s="7">
        <v>8668.85</v>
      </c>
      <c r="M12" s="6"/>
      <c r="N12" s="6"/>
      <c r="O12" s="6"/>
      <c r="P12" s="7">
        <v>2829.6</v>
      </c>
      <c r="Q12" s="7">
        <v>5394.64</v>
      </c>
      <c r="R12" s="7">
        <v>7010.22</v>
      </c>
      <c r="S12" s="7">
        <v>8668.85</v>
      </c>
      <c r="T12" s="6"/>
      <c r="U12" s="6"/>
      <c r="V12" s="6"/>
    </row>
    <row r="13" spans="1:22" hidden="1" x14ac:dyDescent="0.25">
      <c r="A13" t="s">
        <v>24</v>
      </c>
      <c r="B13" s="5">
        <v>1893.17</v>
      </c>
      <c r="C13" s="5">
        <v>3782.21</v>
      </c>
      <c r="D13" s="5">
        <v>4914.91</v>
      </c>
      <c r="E13" s="5">
        <v>6077.79</v>
      </c>
      <c r="F13" s="5"/>
      <c r="G13" s="5"/>
      <c r="H13" s="5"/>
      <c r="I13" s="7">
        <v>3016.89</v>
      </c>
      <c r="J13" s="7">
        <v>5717.17</v>
      </c>
      <c r="K13" s="7">
        <v>7429.31</v>
      </c>
      <c r="L13" s="7">
        <v>9187.1</v>
      </c>
      <c r="M13" s="6"/>
      <c r="N13" s="6"/>
      <c r="O13" s="6"/>
      <c r="P13" s="7">
        <v>3690.79</v>
      </c>
      <c r="Q13" s="7">
        <v>6877.53</v>
      </c>
      <c r="R13" s="7">
        <v>8937.2099999999991</v>
      </c>
      <c r="S13" s="7">
        <v>11051.75</v>
      </c>
      <c r="T13" s="6"/>
      <c r="U13" s="6"/>
      <c r="V13" s="6"/>
    </row>
    <row r="14" spans="1:22" hidden="1" x14ac:dyDescent="0.25">
      <c r="A14" t="s">
        <v>25</v>
      </c>
      <c r="B14" s="5">
        <v>2162</v>
      </c>
      <c r="C14" s="5">
        <v>3219.85</v>
      </c>
      <c r="D14" s="5">
        <v>4184.13</v>
      </c>
      <c r="E14" s="5">
        <v>5174.1000000000004</v>
      </c>
      <c r="F14" s="5">
        <v>6897.73</v>
      </c>
      <c r="G14" s="5">
        <v>11768.16</v>
      </c>
      <c r="H14" s="5">
        <v>15298.61</v>
      </c>
      <c r="I14" s="7">
        <v>2404</v>
      </c>
      <c r="J14" s="7">
        <v>3598.92</v>
      </c>
      <c r="K14" s="7">
        <v>4676.75</v>
      </c>
      <c r="L14" s="7">
        <v>5783.29</v>
      </c>
      <c r="M14" s="7">
        <v>7711.12</v>
      </c>
      <c r="N14" s="7">
        <v>12575.78</v>
      </c>
      <c r="O14" s="7">
        <v>16451.11</v>
      </c>
      <c r="P14" s="7">
        <v>2404</v>
      </c>
      <c r="Q14" s="7">
        <v>3598.92</v>
      </c>
      <c r="R14" s="7">
        <v>4676.75</v>
      </c>
      <c r="S14" s="7">
        <v>5783.29</v>
      </c>
      <c r="T14" s="7">
        <v>7711.12</v>
      </c>
      <c r="U14" s="7">
        <v>12575.78</v>
      </c>
      <c r="V14" s="7">
        <v>16451.11</v>
      </c>
    </row>
    <row r="15" spans="1:22" hidden="1" x14ac:dyDescent="0.25">
      <c r="A15" t="s">
        <v>26</v>
      </c>
      <c r="B15" s="5"/>
      <c r="C15" s="5">
        <v>3790.91</v>
      </c>
      <c r="D15" s="5">
        <v>4926.2</v>
      </c>
      <c r="E15" s="5">
        <v>6091.75</v>
      </c>
      <c r="F15" s="5">
        <v>7803</v>
      </c>
      <c r="G15" s="5"/>
      <c r="H15" s="5"/>
      <c r="Q15" s="7">
        <v>4051.16</v>
      </c>
      <c r="R15" s="6">
        <v>5045.04</v>
      </c>
      <c r="S15" s="7">
        <v>6238.73</v>
      </c>
      <c r="T15" s="7">
        <v>7991.29</v>
      </c>
      <c r="U15" s="6"/>
      <c r="V15" s="6"/>
    </row>
    <row r="16" spans="1:22" hidden="1" x14ac:dyDescent="0.25">
      <c r="A16" t="s">
        <v>27</v>
      </c>
      <c r="B16" s="5"/>
      <c r="C16" s="5">
        <v>3660.55</v>
      </c>
      <c r="D16" s="5">
        <v>5552.82</v>
      </c>
      <c r="E16" s="5">
        <v>6866.62</v>
      </c>
      <c r="F16" s="5">
        <v>8795.57</v>
      </c>
      <c r="G16" s="5">
        <v>16850.32</v>
      </c>
      <c r="H16" s="5"/>
    </row>
    <row r="17" spans="1:22" hidden="1" x14ac:dyDescent="0.25">
      <c r="A17" t="s">
        <v>28</v>
      </c>
      <c r="B17" s="5"/>
      <c r="C17" s="5">
        <v>3660.55</v>
      </c>
      <c r="D17" s="5"/>
      <c r="E17" s="5"/>
      <c r="F17" s="5"/>
      <c r="G17" s="5"/>
      <c r="H17" s="5"/>
      <c r="Q17">
        <v>4002.6</v>
      </c>
    </row>
    <row r="18" spans="1:22" hidden="1" x14ac:dyDescent="0.25">
      <c r="A18" t="s">
        <v>29</v>
      </c>
      <c r="B18" s="5">
        <v>2086.1799999999998</v>
      </c>
      <c r="C18" s="5">
        <v>2891.1</v>
      </c>
      <c r="D18" s="5">
        <v>3756.94</v>
      </c>
      <c r="E18" s="5">
        <v>5807.28</v>
      </c>
      <c r="F18" s="5">
        <v>7438.59</v>
      </c>
      <c r="G18" s="5">
        <v>10502.6</v>
      </c>
      <c r="H18" s="5">
        <v>16728.68</v>
      </c>
      <c r="P18" s="6">
        <v>3942.51</v>
      </c>
      <c r="Q18" s="6">
        <v>5463.8</v>
      </c>
      <c r="R18" s="6">
        <v>7100.25</v>
      </c>
      <c r="S18" s="6">
        <v>10975.2</v>
      </c>
      <c r="T18" s="6">
        <v>14057.99</v>
      </c>
      <c r="U18" s="6">
        <v>19228.54</v>
      </c>
      <c r="V18" s="6"/>
    </row>
    <row r="19" spans="1:22" hidden="1" x14ac:dyDescent="0.25">
      <c r="A19" t="s">
        <v>30</v>
      </c>
      <c r="B19" s="5"/>
      <c r="C19" s="5"/>
      <c r="D19">
        <v>1510.82</v>
      </c>
      <c r="E19" s="5"/>
      <c r="F19" s="5"/>
      <c r="G19" s="5"/>
      <c r="H19" s="5"/>
    </row>
    <row r="20" spans="1:22" hidden="1" x14ac:dyDescent="0.25">
      <c r="A20" t="s">
        <v>31</v>
      </c>
      <c r="B20" s="5"/>
      <c r="C20" s="5">
        <f>14.605*200</f>
        <v>2921</v>
      </c>
      <c r="D20" s="5"/>
      <c r="E20" s="5">
        <f>29.24*200</f>
        <v>5848</v>
      </c>
      <c r="F20" s="5">
        <f>37.47*200</f>
        <v>7494</v>
      </c>
      <c r="G20" s="5">
        <f>51.24*200</f>
        <v>10248</v>
      </c>
      <c r="H20" s="5">
        <f>66.61*200</f>
        <v>13322</v>
      </c>
      <c r="J20" s="7">
        <f>16.128*200</f>
        <v>3225.6</v>
      </c>
      <c r="K20" s="6"/>
      <c r="L20" s="6">
        <f>32.27*200</f>
        <v>6454.0000000000009</v>
      </c>
      <c r="M20" s="6">
        <f>41.32*200</f>
        <v>8264</v>
      </c>
      <c r="N20" s="6">
        <f>56.51*200</f>
        <v>11302</v>
      </c>
      <c r="O20" s="6">
        <f>73.46*200</f>
        <v>14691.999999999998</v>
      </c>
      <c r="Q20" s="7">
        <f>21.127*200</f>
        <v>4225.3999999999996</v>
      </c>
      <c r="R20" s="6"/>
      <c r="S20" s="7">
        <f>42.06*200</f>
        <v>8412</v>
      </c>
      <c r="T20" s="6">
        <f>53.88*200</f>
        <v>10776</v>
      </c>
      <c r="U20" s="6">
        <f>73.69*200</f>
        <v>14738</v>
      </c>
      <c r="V20" s="6">
        <f>95.79*200</f>
        <v>19158</v>
      </c>
    </row>
    <row r="21" spans="1:22" hidden="1" x14ac:dyDescent="0.25">
      <c r="A21" t="s">
        <v>32</v>
      </c>
      <c r="B21" s="5"/>
      <c r="C21" s="5"/>
      <c r="D21" s="5"/>
      <c r="E21" s="5"/>
      <c r="F21" s="5">
        <v>7246.84</v>
      </c>
      <c r="G21" s="5"/>
      <c r="H21" s="5">
        <v>15381.63</v>
      </c>
    </row>
    <row r="22" spans="1:22" hidden="1" x14ac:dyDescent="0.25">
      <c r="A22" t="s">
        <v>33</v>
      </c>
      <c r="B22" s="5"/>
      <c r="C22" s="5"/>
      <c r="D22" s="5"/>
      <c r="E22" s="5"/>
      <c r="F22" s="5"/>
      <c r="G22" s="5"/>
      <c r="H22" s="5">
        <v>17298.68</v>
      </c>
      <c r="O22">
        <v>22028.65</v>
      </c>
      <c r="V22">
        <v>26812</v>
      </c>
    </row>
    <row r="23" spans="1:22" hidden="1" x14ac:dyDescent="0.25">
      <c r="A23" t="s">
        <v>34</v>
      </c>
      <c r="B23" s="5">
        <v>2011</v>
      </c>
      <c r="C23" s="5">
        <v>2840</v>
      </c>
      <c r="D23" s="5">
        <v>3692</v>
      </c>
      <c r="E23" s="5">
        <v>4566</v>
      </c>
      <c r="F23" s="5">
        <v>5849</v>
      </c>
      <c r="G23" s="5">
        <v>14281</v>
      </c>
      <c r="H23" s="5">
        <v>18565</v>
      </c>
      <c r="I23" s="8">
        <v>3281</v>
      </c>
      <c r="J23" s="8">
        <v>4632</v>
      </c>
      <c r="K23" s="8">
        <v>6020</v>
      </c>
      <c r="L23" s="8">
        <v>7445</v>
      </c>
      <c r="M23" s="8">
        <v>9537</v>
      </c>
      <c r="N23" s="8">
        <v>19199</v>
      </c>
      <c r="O23" s="8">
        <v>24958</v>
      </c>
      <c r="P23" s="8">
        <v>3810</v>
      </c>
      <c r="Q23" s="8">
        <v>5380</v>
      </c>
      <c r="R23" s="8">
        <v>6991</v>
      </c>
      <c r="S23" s="8">
        <v>8646</v>
      </c>
      <c r="T23" s="8">
        <v>11075</v>
      </c>
      <c r="U23" s="8">
        <v>23257</v>
      </c>
      <c r="V23" s="8">
        <v>30233</v>
      </c>
    </row>
    <row r="24" spans="1:22" hidden="1" x14ac:dyDescent="0.25">
      <c r="A24" t="s">
        <v>10</v>
      </c>
      <c r="B24" s="5">
        <v>2346</v>
      </c>
      <c r="C24" s="5">
        <v>2852</v>
      </c>
      <c r="D24" s="5">
        <v>3706</v>
      </c>
      <c r="E24" s="5">
        <v>6025</v>
      </c>
      <c r="F24" s="5">
        <v>7718</v>
      </c>
      <c r="G24" s="5">
        <v>10550</v>
      </c>
      <c r="H24" s="5">
        <v>13714</v>
      </c>
      <c r="I24" s="8">
        <v>2787</v>
      </c>
      <c r="J24" s="8">
        <v>3388</v>
      </c>
      <c r="K24" s="8">
        <v>4403</v>
      </c>
      <c r="L24" s="8">
        <v>7395</v>
      </c>
      <c r="M24" s="8">
        <v>9473</v>
      </c>
      <c r="N24" s="8">
        <v>12949</v>
      </c>
      <c r="O24" s="8">
        <v>16834</v>
      </c>
      <c r="P24" s="8">
        <v>3934</v>
      </c>
      <c r="Q24" s="8">
        <v>4782</v>
      </c>
      <c r="R24" s="8">
        <v>6215</v>
      </c>
      <c r="S24" s="8">
        <v>10814</v>
      </c>
      <c r="T24" s="8">
        <v>13852</v>
      </c>
      <c r="U24" s="8">
        <v>18935</v>
      </c>
      <c r="V24" s="8">
        <v>24616</v>
      </c>
    </row>
    <row r="25" spans="1:22" hidden="1" x14ac:dyDescent="0.25">
      <c r="I25" s="5"/>
      <c r="J25" s="5"/>
      <c r="K25" s="5"/>
      <c r="L25" s="5"/>
      <c r="M25" s="5"/>
      <c r="N25" s="5"/>
      <c r="O25" s="5"/>
    </row>
    <row r="26" spans="1:22" ht="15.75" thickBot="1" x14ac:dyDescent="0.3">
      <c r="A26" t="s">
        <v>35</v>
      </c>
      <c r="I26" s="5"/>
      <c r="J26" s="5"/>
      <c r="K26" s="5"/>
      <c r="L26" s="5"/>
      <c r="M26" s="5"/>
      <c r="N26" s="5"/>
      <c r="O26" s="5"/>
    </row>
    <row r="27" spans="1:22" x14ac:dyDescent="0.25">
      <c r="A27" t="s">
        <v>16</v>
      </c>
      <c r="B27" s="9">
        <f>B5/B23</f>
        <v>1.0691198408751865</v>
      </c>
      <c r="C27" s="10"/>
      <c r="D27" s="10"/>
      <c r="E27" s="10"/>
      <c r="F27" s="10"/>
      <c r="G27" s="10"/>
      <c r="H27" s="11"/>
      <c r="I27" s="9">
        <f t="shared" ref="I27:P27" si="0">I5/I23</f>
        <v>0.6557909174032307</v>
      </c>
      <c r="J27" s="10"/>
      <c r="K27" s="10"/>
      <c r="L27" s="10"/>
      <c r="M27" s="10"/>
      <c r="N27" s="10"/>
      <c r="O27" s="11"/>
      <c r="P27" s="9">
        <f t="shared" si="0"/>
        <v>0.56991338582677165</v>
      </c>
      <c r="Q27" s="10"/>
      <c r="R27" s="10"/>
      <c r="S27" s="10"/>
      <c r="T27" s="10"/>
      <c r="U27" s="10"/>
      <c r="V27" s="11"/>
    </row>
    <row r="28" spans="1:22" x14ac:dyDescent="0.25">
      <c r="A28" t="s">
        <v>26</v>
      </c>
      <c r="B28" s="12"/>
      <c r="C28" s="13">
        <f t="shared" ref="C28:F28" si="1">C15/C23</f>
        <v>1.3348274647887324</v>
      </c>
      <c r="D28" s="13">
        <f t="shared" si="1"/>
        <v>1.3342903575297942</v>
      </c>
      <c r="E28" s="13">
        <f t="shared" si="1"/>
        <v>1.3341546211125712</v>
      </c>
      <c r="F28" s="13">
        <f t="shared" si="1"/>
        <v>1.3340742007180715</v>
      </c>
      <c r="G28" s="13"/>
      <c r="H28" s="14"/>
      <c r="I28" s="12"/>
      <c r="J28" s="13"/>
      <c r="K28" s="13"/>
      <c r="L28" s="13"/>
      <c r="M28" s="13"/>
      <c r="N28" s="13"/>
      <c r="O28" s="14"/>
      <c r="P28" s="12"/>
      <c r="Q28" s="13">
        <f t="shared" ref="Q28:T28" si="2">Q15/Q23</f>
        <v>0.75300371747211892</v>
      </c>
      <c r="R28" s="13">
        <f t="shared" si="2"/>
        <v>0.72164783292805035</v>
      </c>
      <c r="S28" s="13">
        <f t="shared" si="2"/>
        <v>0.7215741383298635</v>
      </c>
      <c r="T28" s="13">
        <f t="shared" si="2"/>
        <v>0.72156117381489837</v>
      </c>
      <c r="U28" s="13"/>
      <c r="V28" s="14"/>
    </row>
    <row r="29" spans="1:22" x14ac:dyDescent="0.25">
      <c r="A29" t="s">
        <v>23</v>
      </c>
      <c r="B29" s="12"/>
      <c r="C29" s="13">
        <f t="shared" ref="C29:F29" si="3">C12/C23</f>
        <v>1.4194366197183097</v>
      </c>
      <c r="D29" s="13"/>
      <c r="E29" s="13">
        <f t="shared" si="3"/>
        <v>1.418760402978537</v>
      </c>
      <c r="F29" s="13">
        <f t="shared" si="3"/>
        <v>1.4186766968712601</v>
      </c>
      <c r="G29" s="13"/>
      <c r="H29" s="14"/>
      <c r="I29" s="12">
        <f t="shared" ref="I29:S29" si="4">I12/I23</f>
        <v>0.86241999390429747</v>
      </c>
      <c r="J29" s="13">
        <f t="shared" si="4"/>
        <v>1.1646459412780656</v>
      </c>
      <c r="K29" s="13">
        <f t="shared" si="4"/>
        <v>1.1644883720930232</v>
      </c>
      <c r="L29" s="13">
        <f t="shared" si="4"/>
        <v>1.1643854936198792</v>
      </c>
      <c r="M29" s="13"/>
      <c r="N29" s="13"/>
      <c r="O29" s="14"/>
      <c r="P29" s="12">
        <f t="shared" si="4"/>
        <v>0.7426771653543307</v>
      </c>
      <c r="Q29" s="13">
        <f t="shared" si="4"/>
        <v>1.0027211895910781</v>
      </c>
      <c r="R29" s="13">
        <f t="shared" si="4"/>
        <v>1.0027492490344729</v>
      </c>
      <c r="S29" s="13">
        <f t="shared" si="4"/>
        <v>1.0026428406199399</v>
      </c>
      <c r="T29" s="13"/>
      <c r="U29" s="13"/>
      <c r="V29" s="14"/>
    </row>
    <row r="30" spans="1:22" x14ac:dyDescent="0.25">
      <c r="A30" t="s">
        <v>19</v>
      </c>
      <c r="B30" s="12"/>
      <c r="C30" s="13"/>
      <c r="D30" s="13"/>
      <c r="E30" s="13">
        <f t="shared" ref="E30:H30" si="5">E8/E23</f>
        <v>1.407562417871222</v>
      </c>
      <c r="F30" s="13"/>
      <c r="G30" s="13">
        <f t="shared" si="5"/>
        <v>0.81415307051326935</v>
      </c>
      <c r="H30" s="14">
        <f t="shared" si="5"/>
        <v>0.81416590358200913</v>
      </c>
      <c r="I30" s="12"/>
      <c r="J30" s="13"/>
      <c r="K30" s="13"/>
      <c r="L30" s="13"/>
      <c r="M30" s="13"/>
      <c r="N30" s="13"/>
      <c r="O30" s="14"/>
      <c r="P30" s="12"/>
      <c r="Q30" s="13"/>
      <c r="R30" s="13"/>
      <c r="S30" s="13">
        <f t="shared" ref="S30:V30" si="6">S8/S23</f>
        <v>0.81279898218829516</v>
      </c>
      <c r="T30" s="13"/>
      <c r="U30" s="13">
        <f t="shared" si="6"/>
        <v>0.54664574106720554</v>
      </c>
      <c r="V30" s="14">
        <f t="shared" si="6"/>
        <v>0.54666523335428185</v>
      </c>
    </row>
    <row r="31" spans="1:22" x14ac:dyDescent="0.25">
      <c r="A31" t="s">
        <v>30</v>
      </c>
      <c r="B31" s="12"/>
      <c r="C31" s="13"/>
      <c r="D31" s="13">
        <f>D19/D23</f>
        <v>0.40921451787648971</v>
      </c>
      <c r="E31" s="13"/>
      <c r="F31" s="13"/>
      <c r="G31" s="13"/>
      <c r="H31" s="14"/>
      <c r="I31" s="12"/>
      <c r="J31" s="13"/>
      <c r="K31" s="13">
        <f>D19/K23</f>
        <v>0.25096677740863788</v>
      </c>
      <c r="L31" s="13"/>
      <c r="M31" s="13"/>
      <c r="N31" s="13"/>
      <c r="O31" s="14"/>
      <c r="P31" s="12"/>
      <c r="Q31" s="13"/>
      <c r="R31" s="13"/>
      <c r="S31" s="13"/>
      <c r="T31" s="13"/>
      <c r="U31" s="13"/>
      <c r="V31" s="14"/>
    </row>
    <row r="32" spans="1:22" x14ac:dyDescent="0.25">
      <c r="A32" t="s">
        <v>18</v>
      </c>
      <c r="B32" s="12"/>
      <c r="C32" s="13"/>
      <c r="D32" s="13"/>
      <c r="E32" s="13"/>
      <c r="F32" s="13">
        <f t="shared" ref="F32:H32" si="7">F7/F23</f>
        <v>1.1660540263292871</v>
      </c>
      <c r="G32" s="13">
        <f t="shared" si="7"/>
        <v>0.65322736503046008</v>
      </c>
      <c r="H32" s="14">
        <f t="shared" si="7"/>
        <v>0.71052194990573658</v>
      </c>
      <c r="I32" s="12"/>
      <c r="J32" s="13"/>
      <c r="K32" s="13"/>
      <c r="L32" s="13"/>
      <c r="M32" s="13">
        <f t="shared" ref="M32:V32" si="8">M7/M23</f>
        <v>1.0148054943902696</v>
      </c>
      <c r="N32" s="13">
        <f t="shared" si="8"/>
        <v>0.68950778686389924</v>
      </c>
      <c r="O32" s="14">
        <f t="shared" si="8"/>
        <v>0.74999278788364454</v>
      </c>
      <c r="P32" s="12"/>
      <c r="Q32" s="13"/>
      <c r="R32" s="13"/>
      <c r="S32" s="13"/>
      <c r="T32" s="13">
        <f t="shared" si="8"/>
        <v>0.87387810383747189</v>
      </c>
      <c r="U32" s="13">
        <f t="shared" si="8"/>
        <v>0.56919895085350647</v>
      </c>
      <c r="V32" s="14">
        <f t="shared" si="8"/>
        <v>0.61913538186749573</v>
      </c>
    </row>
    <row r="33" spans="1:22" x14ac:dyDescent="0.25">
      <c r="A33" t="s">
        <v>36</v>
      </c>
      <c r="B33" s="12"/>
      <c r="C33" s="13">
        <f t="shared" ref="C33:H33" si="9">C20/C23</f>
        <v>1.0285211267605634</v>
      </c>
      <c r="D33" s="13"/>
      <c r="E33" s="13">
        <f t="shared" si="9"/>
        <v>1.2807709154621112</v>
      </c>
      <c r="F33" s="13">
        <f t="shared" si="9"/>
        <v>1.28124465720636</v>
      </c>
      <c r="G33" s="13">
        <f t="shared" si="9"/>
        <v>0.71759680694629224</v>
      </c>
      <c r="H33" s="14">
        <f t="shared" si="9"/>
        <v>0.71758685698895774</v>
      </c>
      <c r="I33" s="12"/>
      <c r="J33" s="13">
        <f t="shared" ref="J33:V33" si="10">J20/J23</f>
        <v>0.69637305699481866</v>
      </c>
      <c r="K33" s="13"/>
      <c r="L33" s="13">
        <f t="shared" si="10"/>
        <v>0.86689053055742116</v>
      </c>
      <c r="M33" s="13">
        <f t="shared" si="10"/>
        <v>0.86651986998007757</v>
      </c>
      <c r="N33" s="13">
        <f t="shared" si="10"/>
        <v>0.58867649356737328</v>
      </c>
      <c r="O33" s="14">
        <f t="shared" si="10"/>
        <v>0.58866896385928358</v>
      </c>
      <c r="P33" s="12"/>
      <c r="Q33" s="13">
        <f t="shared" si="10"/>
        <v>0.78539033457249063</v>
      </c>
      <c r="R33" s="13"/>
      <c r="S33" s="13">
        <f t="shared" si="10"/>
        <v>0.97293546148507981</v>
      </c>
      <c r="T33" s="13">
        <f t="shared" si="10"/>
        <v>0.97300225733634316</v>
      </c>
      <c r="U33" s="13">
        <f t="shared" si="10"/>
        <v>0.63370168121425807</v>
      </c>
      <c r="V33" s="14">
        <f t="shared" si="10"/>
        <v>0.6336784308537029</v>
      </c>
    </row>
    <row r="34" spans="1:22" x14ac:dyDescent="0.25">
      <c r="A34" t="s">
        <v>20</v>
      </c>
      <c r="B34" s="12"/>
      <c r="C34" s="13">
        <f t="shared" ref="C34:H34" si="11">C9/C23</f>
        <v>1.6555809859154931</v>
      </c>
      <c r="D34" s="13">
        <f t="shared" si="11"/>
        <v>1.654783315276273</v>
      </c>
      <c r="E34" s="13"/>
      <c r="F34" s="13">
        <f t="shared" si="11"/>
        <v>1.65451359206702</v>
      </c>
      <c r="G34" s="13">
        <f t="shared" si="11"/>
        <v>1.0386023387717946</v>
      </c>
      <c r="H34" s="14">
        <f t="shared" si="11"/>
        <v>1.038618906544573</v>
      </c>
      <c r="I34" s="12"/>
      <c r="J34" s="13"/>
      <c r="K34" s="13">
        <f t="shared" ref="K34:V34" si="12">K9/K23</f>
        <v>0.78103820598006646</v>
      </c>
      <c r="L34" s="13">
        <f t="shared" si="12"/>
        <v>0.82061249160510408</v>
      </c>
      <c r="M34" s="13">
        <f t="shared" si="12"/>
        <v>1.0147058823529411</v>
      </c>
      <c r="N34" s="13">
        <f t="shared" si="12"/>
        <v>0.77255482056357105</v>
      </c>
      <c r="O34" s="14">
        <f t="shared" si="12"/>
        <v>0.77257632823142874</v>
      </c>
      <c r="P34" s="12"/>
      <c r="Q34" s="13"/>
      <c r="R34" s="13">
        <f t="shared" si="12"/>
        <v>0.67255757402374483</v>
      </c>
      <c r="S34" s="13">
        <f t="shared" si="12"/>
        <v>0.70662271570668522</v>
      </c>
      <c r="T34" s="13">
        <f t="shared" si="12"/>
        <v>0.87379232505643345</v>
      </c>
      <c r="U34" s="13">
        <f t="shared" si="12"/>
        <v>0.63775551446876211</v>
      </c>
      <c r="V34" s="14">
        <f t="shared" si="12"/>
        <v>0.63777858631296924</v>
      </c>
    </row>
    <row r="35" spans="1:22" x14ac:dyDescent="0.25">
      <c r="A35" t="s">
        <v>25</v>
      </c>
      <c r="B35" s="12">
        <f>B14/B23</f>
        <v>1.0750870213823969</v>
      </c>
      <c r="C35" s="13">
        <f t="shared" ref="C35:V35" si="13">C14/C23</f>
        <v>1.13375</v>
      </c>
      <c r="D35" s="13">
        <f t="shared" si="13"/>
        <v>1.1332963163596967</v>
      </c>
      <c r="E35" s="13">
        <f t="shared" si="13"/>
        <v>1.1331800262812091</v>
      </c>
      <c r="F35" s="13">
        <f t="shared" si="13"/>
        <v>1.1793007351684048</v>
      </c>
      <c r="G35" s="13">
        <f t="shared" si="13"/>
        <v>0.82404313423429731</v>
      </c>
      <c r="H35" s="14">
        <f t="shared" si="13"/>
        <v>0.82405655803932132</v>
      </c>
      <c r="I35" s="12">
        <f t="shared" si="13"/>
        <v>0.73270344407192933</v>
      </c>
      <c r="J35" s="13">
        <f t="shared" si="13"/>
        <v>0.77696891191709849</v>
      </c>
      <c r="K35" s="13">
        <f t="shared" si="13"/>
        <v>0.77686877076411964</v>
      </c>
      <c r="L35" s="13">
        <f t="shared" si="13"/>
        <v>0.7768018804566823</v>
      </c>
      <c r="M35" s="13">
        <f t="shared" si="13"/>
        <v>0.80854776135052953</v>
      </c>
      <c r="N35" s="13">
        <f t="shared" si="13"/>
        <v>0.65502265743007448</v>
      </c>
      <c r="O35" s="14">
        <f t="shared" si="13"/>
        <v>0.65915177498196975</v>
      </c>
      <c r="P35" s="12">
        <f t="shared" si="13"/>
        <v>0.6309711286089239</v>
      </c>
      <c r="Q35" s="13">
        <f t="shared" si="13"/>
        <v>0.66894423791821567</v>
      </c>
      <c r="R35" s="13">
        <f t="shared" si="13"/>
        <v>0.66896724359891291</v>
      </c>
      <c r="S35" s="13">
        <f t="shared" si="13"/>
        <v>0.66889775618783254</v>
      </c>
      <c r="T35" s="13">
        <f t="shared" si="13"/>
        <v>0.69626365688487579</v>
      </c>
      <c r="U35" s="13">
        <f t="shared" si="13"/>
        <v>0.54073096272090126</v>
      </c>
      <c r="V35" s="14">
        <f t="shared" si="13"/>
        <v>0.54414414712400361</v>
      </c>
    </row>
    <row r="36" spans="1:22" x14ac:dyDescent="0.25">
      <c r="A36" t="s">
        <v>24</v>
      </c>
      <c r="B36" s="12">
        <f>B13/B23</f>
        <v>0.94140726006961717</v>
      </c>
      <c r="C36" s="13">
        <f t="shared" ref="C36:E36" si="14">C13/C23</f>
        <v>1.3317640845070422</v>
      </c>
      <c r="D36" s="13">
        <f t="shared" si="14"/>
        <v>1.3312323943661972</v>
      </c>
      <c r="E36" s="13">
        <f t="shared" si="14"/>
        <v>1.3310972404730617</v>
      </c>
      <c r="F36" s="13"/>
      <c r="G36" s="13"/>
      <c r="H36" s="14"/>
      <c r="I36" s="12">
        <f t="shared" ref="I36:S36" si="15">I13/I23</f>
        <v>0.91950320024382803</v>
      </c>
      <c r="J36" s="13">
        <f t="shared" si="15"/>
        <v>1.2342767702936097</v>
      </c>
      <c r="K36" s="13">
        <f t="shared" si="15"/>
        <v>1.2341046511627907</v>
      </c>
      <c r="L36" s="13">
        <f t="shared" si="15"/>
        <v>1.2339959704499666</v>
      </c>
      <c r="M36" s="13"/>
      <c r="N36" s="13"/>
      <c r="O36" s="14"/>
      <c r="P36" s="12">
        <f t="shared" si="15"/>
        <v>0.96871128608923884</v>
      </c>
      <c r="Q36" s="13">
        <f t="shared" si="15"/>
        <v>1.2783513011152416</v>
      </c>
      <c r="R36" s="13">
        <f t="shared" si="15"/>
        <v>1.2783879273351451</v>
      </c>
      <c r="S36" s="13">
        <f t="shared" si="15"/>
        <v>1.2782500578302105</v>
      </c>
      <c r="T36" s="13"/>
      <c r="U36" s="13"/>
      <c r="V36" s="14"/>
    </row>
    <row r="37" spans="1:22" ht="15.75" thickBot="1" x14ac:dyDescent="0.3">
      <c r="A37" t="s">
        <v>37</v>
      </c>
      <c r="B37" s="15"/>
      <c r="C37" s="16"/>
      <c r="D37" s="16">
        <f t="shared" ref="D37:H37" si="16">D6/D23</f>
        <v>0.65889761646803902</v>
      </c>
      <c r="E37" s="16">
        <f t="shared" si="16"/>
        <v>0.65882829610162064</v>
      </c>
      <c r="F37" s="16">
        <f t="shared" si="16"/>
        <v>0.65879124636690034</v>
      </c>
      <c r="G37" s="16">
        <f t="shared" si="16"/>
        <v>0.3690567887402843</v>
      </c>
      <c r="H37" s="17">
        <f t="shared" si="16"/>
        <v>0.41381955292216538</v>
      </c>
      <c r="I37" s="15"/>
      <c r="J37" s="16"/>
      <c r="K37" s="16">
        <f t="shared" ref="K37:V37" si="17">K6/K23</f>
        <v>0.80009634551495012</v>
      </c>
      <c r="L37" s="16">
        <f t="shared" si="17"/>
        <v>0.80002283411685693</v>
      </c>
      <c r="M37" s="16">
        <f t="shared" si="17"/>
        <v>0.79997483485372756</v>
      </c>
      <c r="N37" s="16">
        <f t="shared" si="17"/>
        <v>0.54354133027761864</v>
      </c>
      <c r="O37" s="17">
        <f t="shared" si="17"/>
        <v>0.60936653578011057</v>
      </c>
      <c r="P37" s="15"/>
      <c r="Q37" s="16"/>
      <c r="R37" s="16">
        <f t="shared" si="17"/>
        <v>0.72485338292089829</v>
      </c>
      <c r="S37" s="16">
        <f t="shared" si="17"/>
        <v>0.72477561878325236</v>
      </c>
      <c r="T37" s="16">
        <f t="shared" si="17"/>
        <v>0.72476297968397296</v>
      </c>
      <c r="U37" s="16">
        <f t="shared" si="17"/>
        <v>0.47207292428086167</v>
      </c>
      <c r="V37" s="17">
        <f t="shared" si="17"/>
        <v>0.52924850329110573</v>
      </c>
    </row>
    <row r="39" spans="1:22" x14ac:dyDescent="0.25">
      <c r="A39" t="s">
        <v>38</v>
      </c>
    </row>
    <row r="40" spans="1:22" x14ac:dyDescent="0.25">
      <c r="A40" t="s">
        <v>14</v>
      </c>
      <c r="B40" s="18">
        <f>B3/B24</f>
        <v>0.91645353793691386</v>
      </c>
      <c r="C40" s="18">
        <f t="shared" ref="C40:V40" si="18">C3/C24</f>
        <v>1.1153401122019635</v>
      </c>
      <c r="D40" s="18">
        <f t="shared" si="18"/>
        <v>1.1153804641122504</v>
      </c>
      <c r="E40" s="18">
        <f t="shared" si="18"/>
        <v>0.84839834024896277</v>
      </c>
      <c r="F40" s="18"/>
      <c r="G40" s="18">
        <f t="shared" si="18"/>
        <v>0.98076492890995259</v>
      </c>
      <c r="H40" s="18">
        <f t="shared" si="18"/>
        <v>0.98082105877205772</v>
      </c>
      <c r="I40" s="18">
        <f t="shared" si="18"/>
        <v>0.77261930391101541</v>
      </c>
      <c r="J40" s="18">
        <f t="shared" si="18"/>
        <v>0.93946280991735542</v>
      </c>
      <c r="K40" s="18"/>
      <c r="L40" s="18"/>
      <c r="M40" s="18"/>
      <c r="N40" s="18"/>
      <c r="O40" s="18"/>
      <c r="P40" s="18">
        <f t="shared" si="18"/>
        <v>0.55194966954753433</v>
      </c>
      <c r="Q40" s="18">
        <f t="shared" si="18"/>
        <v>0.67042032622333747</v>
      </c>
      <c r="R40" s="18">
        <f t="shared" si="18"/>
        <v>0.82474658085277552</v>
      </c>
      <c r="S40" s="18">
        <f t="shared" si="18"/>
        <v>0.58614388755317182</v>
      </c>
      <c r="T40" s="18"/>
      <c r="U40" s="18">
        <f t="shared" si="18"/>
        <v>0.66944441510430419</v>
      </c>
      <c r="V40" s="18">
        <f t="shared" si="18"/>
        <v>0.66943085797855051</v>
      </c>
    </row>
    <row r="41" spans="1:22" x14ac:dyDescent="0.25">
      <c r="A41" t="s">
        <v>28</v>
      </c>
      <c r="B41" s="18"/>
      <c r="C41" s="18">
        <f>C17/C24</f>
        <v>1.2835028050490884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>
        <f t="shared" ref="Q41" si="19">Q17/Q24</f>
        <v>0.83701380175658713</v>
      </c>
      <c r="R41" s="18"/>
      <c r="S41" s="18"/>
      <c r="T41" s="18"/>
      <c r="U41" s="18"/>
      <c r="V41" s="18"/>
    </row>
    <row r="42" spans="1:22" x14ac:dyDescent="0.25">
      <c r="A42" t="s">
        <v>33</v>
      </c>
      <c r="B42" s="18"/>
      <c r="C42" s="18"/>
      <c r="D42" s="18"/>
      <c r="E42" s="18"/>
      <c r="F42" s="18"/>
      <c r="G42" s="18"/>
      <c r="H42" s="18">
        <f t="shared" ref="H42" si="20">H22/H24</f>
        <v>1.261388362257547</v>
      </c>
      <c r="I42" s="18"/>
      <c r="J42" s="18"/>
      <c r="K42" s="18"/>
      <c r="L42" s="18"/>
      <c r="M42" s="18"/>
      <c r="N42" s="18"/>
      <c r="O42" s="18">
        <f t="shared" ref="O42:V42" si="21">O22/O24</f>
        <v>1.3085808482832364</v>
      </c>
      <c r="P42" s="18"/>
      <c r="Q42" s="18"/>
      <c r="R42" s="18"/>
      <c r="S42" s="18"/>
      <c r="T42" s="18"/>
      <c r="U42" s="18"/>
      <c r="V42" s="18">
        <f t="shared" si="21"/>
        <v>1.0892102697432564</v>
      </c>
    </row>
    <row r="43" spans="1:22" x14ac:dyDescent="0.25">
      <c r="A43" t="s">
        <v>19</v>
      </c>
      <c r="B43" s="18"/>
      <c r="C43" s="18"/>
      <c r="D43" s="18"/>
      <c r="E43" s="18">
        <f t="shared" ref="E43:H43" si="22">E8/E24</f>
        <v>1.0667103734439836</v>
      </c>
      <c r="F43" s="18"/>
      <c r="G43" s="18">
        <f t="shared" si="22"/>
        <v>1.1020777251184835</v>
      </c>
      <c r="H43" s="18">
        <f t="shared" si="22"/>
        <v>1.1021576491176899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>
        <f t="shared" ref="S43:V43" si="23">S8/S24</f>
        <v>0.64984834473830222</v>
      </c>
      <c r="T43" s="18"/>
      <c r="U43" s="18">
        <f t="shared" si="23"/>
        <v>0.67142012146818064</v>
      </c>
      <c r="V43" s="18">
        <f t="shared" si="23"/>
        <v>0.67140599610009755</v>
      </c>
    </row>
    <row r="44" spans="1:22" x14ac:dyDescent="0.25">
      <c r="A44" t="s">
        <v>22</v>
      </c>
      <c r="B44" s="18"/>
      <c r="C44" s="18">
        <f t="shared" ref="C44:G44" si="24">C11/C24</f>
        <v>1.143523842917251</v>
      </c>
      <c r="D44" s="18">
        <f t="shared" si="24"/>
        <v>1.1435671883432272</v>
      </c>
      <c r="E44" s="18">
        <f t="shared" si="24"/>
        <v>0.87907551867219924</v>
      </c>
      <c r="F44" s="18">
        <f t="shared" si="24"/>
        <v>0.87901917595231926</v>
      </c>
      <c r="G44" s="18">
        <f t="shared" si="24"/>
        <v>0.87957630331753556</v>
      </c>
      <c r="H44" s="18"/>
      <c r="I44" s="18"/>
      <c r="J44" s="18">
        <f t="shared" ref="J44:U44" si="25">J11/J24</f>
        <v>1.1752597402597402</v>
      </c>
      <c r="K44" s="18">
        <f t="shared" si="25"/>
        <v>1.1751601181012945</v>
      </c>
      <c r="L44" s="18">
        <f t="shared" si="25"/>
        <v>0.8652400270453009</v>
      </c>
      <c r="M44" s="18">
        <f t="shared" si="25"/>
        <v>0.8651820964847462</v>
      </c>
      <c r="N44" s="18">
        <f t="shared" si="25"/>
        <v>0.86572785543285191</v>
      </c>
      <c r="O44" s="18"/>
      <c r="P44" s="18"/>
      <c r="Q44" s="18">
        <f t="shared" si="25"/>
        <v>0.93263069845253033</v>
      </c>
      <c r="R44" s="18">
        <f t="shared" si="25"/>
        <v>0.93250683829444891</v>
      </c>
      <c r="S44" s="18">
        <f t="shared" si="25"/>
        <v>0.6627288699833549</v>
      </c>
      <c r="T44" s="18">
        <f t="shared" si="25"/>
        <v>0.66272090672827033</v>
      </c>
      <c r="U44" s="18">
        <f t="shared" si="25"/>
        <v>0.66313387905994192</v>
      </c>
      <c r="V44" s="18"/>
    </row>
    <row r="45" spans="1:22" x14ac:dyDescent="0.25">
      <c r="A45" t="s">
        <v>18</v>
      </c>
      <c r="B45" s="18"/>
      <c r="C45" s="18"/>
      <c r="D45" s="18"/>
      <c r="E45" s="18"/>
      <c r="F45" s="18">
        <f t="shared" ref="F45:H45" si="26">F7/F24</f>
        <v>0.88368100544182426</v>
      </c>
      <c r="G45" s="18">
        <f t="shared" si="26"/>
        <v>0.88424075829383886</v>
      </c>
      <c r="H45" s="18">
        <f t="shared" si="26"/>
        <v>0.96185212191920666</v>
      </c>
      <c r="I45" s="18"/>
      <c r="J45" s="18"/>
      <c r="K45" s="18"/>
      <c r="L45" s="18"/>
      <c r="M45" s="18">
        <f t="shared" ref="M45:V45" si="27">M7/M24</f>
        <v>1.0216615644463212</v>
      </c>
      <c r="N45" s="18">
        <f t="shared" si="27"/>
        <v>1.0223075140937525</v>
      </c>
      <c r="O45" s="18">
        <f t="shared" si="27"/>
        <v>1.1119353688962814</v>
      </c>
      <c r="P45" s="18"/>
      <c r="Q45" s="18"/>
      <c r="R45" s="18"/>
      <c r="S45" s="18"/>
      <c r="T45" s="18">
        <f t="shared" si="27"/>
        <v>0.69868611030898076</v>
      </c>
      <c r="U45" s="18">
        <f t="shared" si="27"/>
        <v>0.69912120411935574</v>
      </c>
      <c r="V45" s="18">
        <f t="shared" si="27"/>
        <v>0.76041273968150791</v>
      </c>
    </row>
    <row r="46" spans="1:22" x14ac:dyDescent="0.25">
      <c r="A46" t="s">
        <v>29</v>
      </c>
      <c r="B46" s="18">
        <f>B18/B24</f>
        <v>0.88924978687127021</v>
      </c>
      <c r="C46" s="18">
        <f t="shared" ref="C46:H46" si="28">C18/C24</f>
        <v>1.0137096774193548</v>
      </c>
      <c r="D46" s="18">
        <f t="shared" si="28"/>
        <v>1.0137452779276848</v>
      </c>
      <c r="E46" s="18">
        <f t="shared" si="28"/>
        <v>0.96386390041493775</v>
      </c>
      <c r="F46" s="18">
        <f t="shared" si="28"/>
        <v>0.96379761596268465</v>
      </c>
      <c r="G46" s="18">
        <f t="shared" si="28"/>
        <v>0.99550710900473938</v>
      </c>
      <c r="H46" s="18">
        <f t="shared" si="28"/>
        <v>1.2198249963540908</v>
      </c>
      <c r="I46" s="18"/>
      <c r="J46" s="18"/>
      <c r="K46" s="18"/>
      <c r="L46" s="18"/>
      <c r="M46" s="18"/>
      <c r="N46" s="18"/>
      <c r="O46" s="18"/>
      <c r="P46" s="18">
        <f t="shared" ref="P46:U46" si="29">P18/P24</f>
        <v>1.0021631926792069</v>
      </c>
      <c r="Q46" s="18">
        <f t="shared" si="29"/>
        <v>1.1425763278962777</v>
      </c>
      <c r="R46" s="18">
        <f t="shared" si="29"/>
        <v>1.1424376508447305</v>
      </c>
      <c r="S46" s="18">
        <f t="shared" si="29"/>
        <v>1.0149066025522471</v>
      </c>
      <c r="T46" s="18">
        <f t="shared" si="29"/>
        <v>1.014870776783136</v>
      </c>
      <c r="U46" s="18">
        <f t="shared" si="29"/>
        <v>1.0155025085819911</v>
      </c>
      <c r="V46" s="18"/>
    </row>
    <row r="47" spans="1:22" x14ac:dyDescent="0.25">
      <c r="A47" t="s">
        <v>24</v>
      </c>
      <c r="B47" s="18">
        <f>B13/B24</f>
        <v>0.8069778346121057</v>
      </c>
      <c r="C47" s="18">
        <f t="shared" ref="C47:E47" si="30">C13/C24</f>
        <v>1.3261605890603085</v>
      </c>
      <c r="D47" s="18">
        <f t="shared" si="30"/>
        <v>1.3262034538586076</v>
      </c>
      <c r="E47" s="18">
        <f t="shared" si="30"/>
        <v>1.008761825726141</v>
      </c>
      <c r="F47" s="18"/>
      <c r="G47" s="18"/>
      <c r="H47" s="18"/>
      <c r="I47" s="18">
        <f t="shared" ref="I47:S47" si="31">I13/I24</f>
        <v>1.08248654467169</v>
      </c>
      <c r="J47" s="18">
        <f t="shared" si="31"/>
        <v>1.6874763872491145</v>
      </c>
      <c r="K47" s="18">
        <f t="shared" si="31"/>
        <v>1.6873290937996821</v>
      </c>
      <c r="L47" s="18">
        <f t="shared" si="31"/>
        <v>1.2423394185260312</v>
      </c>
      <c r="M47" s="18"/>
      <c r="N47" s="18"/>
      <c r="O47" s="18"/>
      <c r="P47" s="18">
        <f t="shared" si="31"/>
        <v>0.93817742755465172</v>
      </c>
      <c r="Q47" s="18">
        <f t="shared" si="31"/>
        <v>1.4382120451693852</v>
      </c>
      <c r="R47" s="18">
        <f t="shared" si="31"/>
        <v>1.4380064360418341</v>
      </c>
      <c r="S47" s="18">
        <f t="shared" si="31"/>
        <v>1.0219853893101536</v>
      </c>
      <c r="T47" s="18"/>
      <c r="U47" s="18"/>
      <c r="V47" s="18"/>
    </row>
    <row r="48" spans="1:22" x14ac:dyDescent="0.25">
      <c r="A48" t="s">
        <v>25</v>
      </c>
      <c r="B48" s="18">
        <f>B14/B24</f>
        <v>0.92156862745098034</v>
      </c>
      <c r="C48" s="18">
        <f t="shared" ref="C48:V48" si="32">C14/C24</f>
        <v>1.1289796633941094</v>
      </c>
      <c r="D48" s="18">
        <f t="shared" si="32"/>
        <v>1.1290151106314086</v>
      </c>
      <c r="E48" s="18">
        <f t="shared" si="32"/>
        <v>0.85877178423236522</v>
      </c>
      <c r="F48" s="18">
        <f t="shared" si="32"/>
        <v>0.8937198756154443</v>
      </c>
      <c r="G48" s="18">
        <f t="shared" si="32"/>
        <v>1.115465402843602</v>
      </c>
      <c r="H48" s="18">
        <f t="shared" si="32"/>
        <v>1.1155468863934666</v>
      </c>
      <c r="I48" s="18">
        <f t="shared" si="32"/>
        <v>0.86257624686042345</v>
      </c>
      <c r="J48" s="18">
        <f t="shared" si="32"/>
        <v>1.0622550177095631</v>
      </c>
      <c r="K48" s="18">
        <f t="shared" si="32"/>
        <v>1.0621735180558709</v>
      </c>
      <c r="L48" s="18">
        <f t="shared" si="32"/>
        <v>0.7820540906017579</v>
      </c>
      <c r="M48" s="18">
        <f t="shared" si="32"/>
        <v>0.81401034519159721</v>
      </c>
      <c r="N48" s="18">
        <f t="shared" si="32"/>
        <v>0.97117769711946877</v>
      </c>
      <c r="O48" s="18">
        <f t="shared" si="32"/>
        <v>0.97725496019959612</v>
      </c>
      <c r="P48" s="18">
        <f t="shared" si="32"/>
        <v>0.61108286731062533</v>
      </c>
      <c r="Q48" s="18">
        <f t="shared" si="32"/>
        <v>0.75259723964868253</v>
      </c>
      <c r="R48" s="18">
        <f t="shared" si="32"/>
        <v>0.75249396621078035</v>
      </c>
      <c r="S48" s="18">
        <f t="shared" si="32"/>
        <v>0.53479656001479559</v>
      </c>
      <c r="T48" s="18">
        <f t="shared" si="32"/>
        <v>0.55667917990181925</v>
      </c>
      <c r="U48" s="18">
        <f t="shared" si="32"/>
        <v>0.66415526802218117</v>
      </c>
      <c r="V48" s="18">
        <f t="shared" si="32"/>
        <v>0.66830963600909976</v>
      </c>
    </row>
    <row r="49" spans="1:22" x14ac:dyDescent="0.25">
      <c r="A49" t="s">
        <v>39</v>
      </c>
      <c r="B49" s="18"/>
      <c r="C49" s="18"/>
      <c r="D49" s="18"/>
      <c r="E49" s="18"/>
      <c r="F49" s="18">
        <f t="shared" ref="F49:H49" si="33">F10/F24</f>
        <v>1.2662334801762116</v>
      </c>
      <c r="G49" s="18"/>
      <c r="H49" s="18">
        <f t="shared" si="33"/>
        <v>1.2671284818433719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</sheetData>
  <mergeCells count="3">
    <mergeCell ref="B1:H1"/>
    <mergeCell ref="I1:O1"/>
    <mergeCell ref="P1:V1"/>
  </mergeCells>
  <conditionalFormatting sqref="B27:V4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 1</vt:lpstr>
      <vt:lpstr>Gráf 2 y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Mariana</cp:lastModifiedBy>
  <dcterms:created xsi:type="dcterms:W3CDTF">2018-10-23T16:53:28Z</dcterms:created>
  <dcterms:modified xsi:type="dcterms:W3CDTF">2018-12-15T20:29:20Z</dcterms:modified>
</cp:coreProperties>
</file>